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My Documents\BORZEN\CP\"/>
    </mc:Choice>
  </mc:AlternateContent>
  <xr:revisionPtr revIDLastSave="0" documentId="13_ncr:1_{BCBC0997-2ED7-4A7F-B655-8552203AD514}" xr6:coauthVersionLast="47" xr6:coauthVersionMax="47" xr10:uidLastSave="{00000000-0000-0000-0000-000000000000}"/>
  <bookViews>
    <workbookView xWindow="-120" yWindow="-120" windowWidth="29040" windowHeight="15720" xr2:uid="{CB1D1A0A-0CDD-4A0D-8D51-FC3E1A7BF463}"/>
  </bookViews>
  <sheets>
    <sheet name="POJASNILO" sheetId="9" r:id="rId1"/>
    <sheet name="Nova shema 2010-&gt;" sheetId="11" r:id="rId2"/>
    <sheet name="Graf - število" sheetId="14" r:id="rId3"/>
    <sheet name="Graf - moč" sheetId="13" r:id="rId4"/>
    <sheet name="Stara shema 2009-2011" sheetId="10" r:id="rId5"/>
    <sheet name="Šifrant - nov sistem" sheetId="6" r:id="rId6"/>
    <sheet name="Šifrant - star sistem" sheetId="7" r:id="rId7"/>
  </sheets>
  <definedNames>
    <definedName name="ioio">#REF!</definedName>
    <definedName name="KZ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K81" i="11" l="1"/>
  <c r="DL81" i="11"/>
  <c r="DL80" i="11"/>
  <c r="DK80" i="11"/>
  <c r="DL79" i="11"/>
  <c r="DK79" i="11"/>
  <c r="DL78" i="11"/>
  <c r="DK78" i="11"/>
  <c r="DL77" i="11"/>
  <c r="DK77" i="11"/>
  <c r="DL76" i="11"/>
  <c r="DK76" i="11"/>
  <c r="DL75" i="11"/>
  <c r="DK75" i="11"/>
  <c r="DL71" i="11"/>
  <c r="DK71" i="11"/>
  <c r="DL60" i="11"/>
  <c r="DK60" i="11"/>
  <c r="DL46" i="11"/>
  <c r="DK46" i="11"/>
  <c r="DJ81" i="11"/>
  <c r="DI81" i="11"/>
  <c r="DI80" i="11"/>
  <c r="DJ80" i="11"/>
  <c r="DI75" i="11"/>
  <c r="DI82" i="11" s="1"/>
  <c r="DI76" i="11"/>
  <c r="DI77" i="11"/>
  <c r="DI79" i="11"/>
  <c r="DI78" i="11"/>
  <c r="DJ75" i="11"/>
  <c r="DJ82" i="11" s="1"/>
  <c r="DJ76" i="11"/>
  <c r="DJ77" i="11"/>
  <c r="DJ78" i="11"/>
  <c r="DJ79" i="11"/>
  <c r="DJ71" i="11"/>
  <c r="DI71" i="11"/>
  <c r="DJ60" i="11"/>
  <c r="DI60" i="11"/>
  <c r="DJ46" i="11"/>
  <c r="DI46" i="11"/>
  <c r="DH71" i="11"/>
  <c r="DG71" i="11"/>
  <c r="DG60" i="11"/>
  <c r="DH60" i="11"/>
  <c r="DG46" i="11"/>
  <c r="DH46" i="11"/>
  <c r="DG75" i="11"/>
  <c r="DH75" i="11"/>
  <c r="DH82" i="11" s="1"/>
  <c r="DG76" i="11"/>
  <c r="DG82" i="11" s="1"/>
  <c r="DH76" i="11"/>
  <c r="DG77" i="11"/>
  <c r="DH77" i="11"/>
  <c r="DG78" i="11"/>
  <c r="DH78" i="11"/>
  <c r="DG79" i="11"/>
  <c r="DH79" i="11"/>
  <c r="DG80" i="11"/>
  <c r="DH80" i="11"/>
  <c r="DG81" i="11"/>
  <c r="DH81" i="11"/>
  <c r="DF71" i="11"/>
  <c r="DE71" i="11"/>
  <c r="DF77" i="11"/>
  <c r="DF78" i="11"/>
  <c r="DF79" i="11"/>
  <c r="DF80" i="11"/>
  <c r="DF81" i="11"/>
  <c r="DF76" i="11"/>
  <c r="DF82" i="11" s="1"/>
  <c r="DE77" i="11"/>
  <c r="DE82" i="11" s="1"/>
  <c r="DE78" i="11"/>
  <c r="DE79" i="11"/>
  <c r="DE80" i="11"/>
  <c r="DE81" i="11"/>
  <c r="DE76" i="11"/>
  <c r="DF75" i="11"/>
  <c r="DE75" i="11"/>
  <c r="DF60" i="11"/>
  <c r="DE60" i="11"/>
  <c r="DF46" i="11"/>
  <c r="DE46" i="11"/>
  <c r="DD81" i="11"/>
  <c r="DD80" i="11"/>
  <c r="DD79" i="11"/>
  <c r="DD78" i="11"/>
  <c r="DD82" i="11" s="1"/>
  <c r="DD77" i="11"/>
  <c r="DD76" i="11"/>
  <c r="DD75" i="11"/>
  <c r="DC80" i="11"/>
  <c r="DC79" i="11"/>
  <c r="DC78" i="11"/>
  <c r="DC77" i="11"/>
  <c r="DC76" i="11"/>
  <c r="DC75" i="11"/>
  <c r="DC82" i="11" s="1"/>
  <c r="DD71" i="11"/>
  <c r="DC71" i="11"/>
  <c r="DD60" i="11"/>
  <c r="DC60" i="11"/>
  <c r="DD46" i="11"/>
  <c r="DC46" i="11"/>
  <c r="DB71" i="11"/>
  <c r="DA71" i="11"/>
  <c r="DB76" i="11"/>
  <c r="DB77" i="11"/>
  <c r="DB78" i="11"/>
  <c r="DB79" i="11"/>
  <c r="DB80" i="11"/>
  <c r="DB81" i="11"/>
  <c r="DB75" i="11"/>
  <c r="DB82" i="11" s="1"/>
  <c r="DA81" i="11"/>
  <c r="DA80" i="11"/>
  <c r="DA79" i="11"/>
  <c r="DA78" i="11"/>
  <c r="DA77" i="11"/>
  <c r="DA76" i="11"/>
  <c r="DA75" i="11"/>
  <c r="DA82" i="11" s="1"/>
  <c r="DB60" i="11"/>
  <c r="DA60" i="11"/>
  <c r="DB46" i="11"/>
  <c r="DA46" i="11"/>
  <c r="CZ71" i="11"/>
  <c r="CY71" i="11"/>
  <c r="CZ60" i="11"/>
  <c r="CY60" i="11"/>
  <c r="CZ46" i="11"/>
  <c r="CY46" i="11"/>
  <c r="CY82" i="11"/>
  <c r="O46" i="11"/>
  <c r="Q46" i="11"/>
  <c r="R46" i="11"/>
  <c r="S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Q46" i="11"/>
  <c r="AR46" i="11"/>
  <c r="AS46" i="11"/>
  <c r="AU46" i="11"/>
  <c r="AV46" i="11"/>
  <c r="AW46" i="11"/>
  <c r="AX46" i="11"/>
  <c r="AY46" i="11"/>
  <c r="BA46" i="11"/>
  <c r="BB46" i="11"/>
  <c r="BC46" i="11"/>
  <c r="BD46" i="11"/>
  <c r="BE46" i="11"/>
  <c r="BF46" i="11"/>
  <c r="BG46" i="11"/>
  <c r="BH46" i="11"/>
  <c r="BI46" i="11"/>
  <c r="BJ46" i="11"/>
  <c r="BK46" i="11"/>
  <c r="BL46" i="11"/>
  <c r="BM46" i="11"/>
  <c r="BN46" i="11"/>
  <c r="BO46" i="11"/>
  <c r="BP46" i="11"/>
  <c r="BQ46" i="11"/>
  <c r="BR46" i="11"/>
  <c r="BS46" i="11"/>
  <c r="BU46" i="11"/>
  <c r="BV46" i="11"/>
  <c r="BW46" i="11"/>
  <c r="BX46" i="11"/>
  <c r="BY46" i="11"/>
  <c r="BZ46" i="11"/>
  <c r="CA46" i="11"/>
  <c r="CB46" i="11"/>
  <c r="CC46" i="11"/>
  <c r="CD46" i="11"/>
  <c r="CE46" i="11"/>
  <c r="CF46" i="11"/>
  <c r="CG46" i="11"/>
  <c r="CH46" i="11"/>
  <c r="CI46" i="11"/>
  <c r="CJ46" i="11"/>
  <c r="CK46" i="11"/>
  <c r="CL46" i="11"/>
  <c r="CM46" i="11"/>
  <c r="CN46" i="11"/>
  <c r="CO46" i="11"/>
  <c r="CP46" i="11"/>
  <c r="CQ46" i="11"/>
  <c r="CR46" i="11"/>
  <c r="CS46" i="11"/>
  <c r="CT46" i="11"/>
  <c r="CU46" i="11"/>
  <c r="CV46" i="11"/>
  <c r="CW46" i="11"/>
  <c r="C53" i="11"/>
  <c r="C60" i="11" s="1"/>
  <c r="D53" i="11"/>
  <c r="E53" i="11"/>
  <c r="F53" i="11"/>
  <c r="G53" i="11"/>
  <c r="H53" i="11"/>
  <c r="I53" i="11"/>
  <c r="J53" i="11"/>
  <c r="J60" i="11" s="1"/>
  <c r="K53" i="11"/>
  <c r="L53" i="11"/>
  <c r="L60" i="11" s="1"/>
  <c r="M53" i="11"/>
  <c r="M60" i="11" s="1"/>
  <c r="N53" i="11"/>
  <c r="O53" i="11"/>
  <c r="O60" i="11" s="1"/>
  <c r="P53" i="11"/>
  <c r="Q53" i="11"/>
  <c r="Q60" i="11" s="1"/>
  <c r="R53" i="11"/>
  <c r="S53" i="11"/>
  <c r="T53" i="11"/>
  <c r="U53" i="11"/>
  <c r="V53" i="11"/>
  <c r="W53" i="11"/>
  <c r="X53" i="11"/>
  <c r="X60" i="11" s="1"/>
  <c r="Y53" i="11"/>
  <c r="Y60" i="11" s="1"/>
  <c r="Z53" i="11"/>
  <c r="Z60" i="11" s="1"/>
  <c r="AA53" i="11"/>
  <c r="AA60" i="11" s="1"/>
  <c r="AB53" i="11"/>
  <c r="AB60" i="11"/>
  <c r="AC53" i="11"/>
  <c r="AD53" i="11"/>
  <c r="AD60" i="11" s="1"/>
  <c r="AE53" i="11"/>
  <c r="AE60" i="11" s="1"/>
  <c r="AF53" i="11"/>
  <c r="AG53" i="11"/>
  <c r="AG60" i="11" s="1"/>
  <c r="AH53" i="11"/>
  <c r="AI53" i="11"/>
  <c r="AI60" i="11" s="1"/>
  <c r="AJ53" i="11"/>
  <c r="AJ60" i="11" s="1"/>
  <c r="AK53" i="11"/>
  <c r="AK60" i="11" s="1"/>
  <c r="AL53" i="11"/>
  <c r="AL60" i="11" s="1"/>
  <c r="AO53" i="11"/>
  <c r="AP53" i="11"/>
  <c r="AQ53" i="11"/>
  <c r="AR53" i="11"/>
  <c r="AS53" i="11"/>
  <c r="AT53" i="11"/>
  <c r="BA53" i="11"/>
  <c r="BA60" i="11" s="1"/>
  <c r="BA75" i="11"/>
  <c r="BB53" i="11"/>
  <c r="BB60" i="11" s="1"/>
  <c r="BB75" i="11"/>
  <c r="BC53" i="11"/>
  <c r="BC60" i="11" s="1"/>
  <c r="BD53" i="11"/>
  <c r="BD60" i="11" s="1"/>
  <c r="BE53" i="11"/>
  <c r="BE75" i="11"/>
  <c r="BF53" i="11"/>
  <c r="BF75" i="11"/>
  <c r="BF82" i="11" s="1"/>
  <c r="BG53" i="11"/>
  <c r="BG75" i="11"/>
  <c r="BH53" i="11"/>
  <c r="BH60" i="11" s="1"/>
  <c r="BH75" i="11"/>
  <c r="BI53" i="11"/>
  <c r="BI60" i="11" s="1"/>
  <c r="BI75" i="11"/>
  <c r="BI82" i="11" s="1"/>
  <c r="BJ53" i="11"/>
  <c r="BJ60" i="11" s="1"/>
  <c r="BK53" i="11"/>
  <c r="BK75" i="11" s="1"/>
  <c r="BK82" i="11" s="1"/>
  <c r="BL53" i="11"/>
  <c r="BL75" i="11" s="1"/>
  <c r="BM53" i="11"/>
  <c r="BM75" i="11"/>
  <c r="BM82" i="11" s="1"/>
  <c r="BN53" i="11"/>
  <c r="BN75" i="11"/>
  <c r="BN82" i="11" s="1"/>
  <c r="BO53" i="11"/>
  <c r="BO75" i="11" s="1"/>
  <c r="BP53" i="11"/>
  <c r="BP75" i="11" s="1"/>
  <c r="BQ53" i="11"/>
  <c r="BQ75" i="11"/>
  <c r="BR53" i="11"/>
  <c r="BS53" i="11"/>
  <c r="BS60" i="11" s="1"/>
  <c r="BS75" i="11"/>
  <c r="BS82" i="11" s="1"/>
  <c r="BT53" i="11"/>
  <c r="BT75" i="11"/>
  <c r="BU53" i="11"/>
  <c r="BU75" i="11"/>
  <c r="BU82" i="11" s="1"/>
  <c r="BV53" i="11"/>
  <c r="BV60" i="11" s="1"/>
  <c r="BV75" i="11"/>
  <c r="BW53" i="11"/>
  <c r="BW60" i="11" s="1"/>
  <c r="BW75" i="11"/>
  <c r="BX53" i="11"/>
  <c r="BX75" i="11" s="1"/>
  <c r="BY53" i="11"/>
  <c r="BY75" i="11"/>
  <c r="BZ53" i="11"/>
  <c r="BZ75" i="11" s="1"/>
  <c r="BZ60" i="11"/>
  <c r="CA53" i="11"/>
  <c r="CA60" i="11"/>
  <c r="CB53" i="11"/>
  <c r="CB60" i="11" s="1"/>
  <c r="CB75" i="11"/>
  <c r="CB82" i="11" s="1"/>
  <c r="CC53" i="11"/>
  <c r="CC75" i="11"/>
  <c r="CD53" i="11"/>
  <c r="CD75" i="11"/>
  <c r="CE53" i="11"/>
  <c r="CE60" i="11" s="1"/>
  <c r="CF53" i="11"/>
  <c r="CF60" i="11" s="1"/>
  <c r="CF75" i="11"/>
  <c r="CG53" i="11"/>
  <c r="CG60" i="11" s="1"/>
  <c r="CG75" i="11"/>
  <c r="CH53" i="11"/>
  <c r="CH60" i="11" s="1"/>
  <c r="CH75" i="11"/>
  <c r="CH82" i="11" s="1"/>
  <c r="CI53" i="11"/>
  <c r="CI60" i="11" s="1"/>
  <c r="CI75" i="11"/>
  <c r="CI82" i="11" s="1"/>
  <c r="CJ53" i="11"/>
  <c r="CJ75" i="11"/>
  <c r="CK53" i="11"/>
  <c r="CK60" i="11" s="1"/>
  <c r="CL53" i="11"/>
  <c r="CL75" i="11"/>
  <c r="CM53" i="11"/>
  <c r="CM75" i="11" s="1"/>
  <c r="CN53" i="11"/>
  <c r="CN60" i="11"/>
  <c r="CN75" i="11"/>
  <c r="C54" i="11"/>
  <c r="D54" i="11"/>
  <c r="E54" i="11"/>
  <c r="F54" i="11"/>
  <c r="G54" i="11"/>
  <c r="H54" i="11"/>
  <c r="H60" i="11" s="1"/>
  <c r="I54" i="11"/>
  <c r="J54" i="11"/>
  <c r="K54" i="11"/>
  <c r="L54" i="11"/>
  <c r="M54" i="11"/>
  <c r="N54" i="11"/>
  <c r="O54" i="11"/>
  <c r="P54" i="11"/>
  <c r="Q54" i="11"/>
  <c r="R54" i="11"/>
  <c r="S54" i="11"/>
  <c r="S60" i="11" s="1"/>
  <c r="T54" i="11"/>
  <c r="U54" i="11"/>
  <c r="V54" i="11"/>
  <c r="W54" i="11"/>
  <c r="W60" i="11"/>
  <c r="X54" i="11"/>
  <c r="Y54" i="11"/>
  <c r="Z54" i="11"/>
  <c r="AA54" i="11"/>
  <c r="AB54" i="11"/>
  <c r="AC54" i="11"/>
  <c r="AD54" i="11"/>
  <c r="AE54" i="11"/>
  <c r="AF54" i="11"/>
  <c r="AF60" i="11" s="1"/>
  <c r="AG54" i="11"/>
  <c r="AH54" i="11"/>
  <c r="AI54" i="11"/>
  <c r="AJ54" i="11"/>
  <c r="AK54" i="11"/>
  <c r="AL54" i="11"/>
  <c r="AO54" i="11"/>
  <c r="AP54" i="11"/>
  <c r="AQ54" i="11"/>
  <c r="AR54" i="11"/>
  <c r="AR60" i="11" s="1"/>
  <c r="AS54" i="11"/>
  <c r="AS60" i="11" s="1"/>
  <c r="AT54" i="11"/>
  <c r="BA54" i="11"/>
  <c r="BB54" i="11"/>
  <c r="BB76" i="11" s="1"/>
  <c r="BC54" i="11"/>
  <c r="BC76" i="11"/>
  <c r="BD54" i="11"/>
  <c r="BD76" i="11"/>
  <c r="BD82" i="11" s="1"/>
  <c r="BE54" i="11"/>
  <c r="BE76" i="11" s="1"/>
  <c r="BE82" i="11" s="1"/>
  <c r="BE60" i="11"/>
  <c r="BF54" i="11"/>
  <c r="BF60" i="11" s="1"/>
  <c r="BG54" i="11"/>
  <c r="BG76" i="11"/>
  <c r="BG82" i="11" s="1"/>
  <c r="BH54" i="11"/>
  <c r="BH76" i="11" s="1"/>
  <c r="BI54" i="11"/>
  <c r="BI76" i="11" s="1"/>
  <c r="BJ54" i="11"/>
  <c r="BJ76" i="11" s="1"/>
  <c r="BK54" i="11"/>
  <c r="BK76" i="11" s="1"/>
  <c r="BL54" i="11"/>
  <c r="BL76" i="11"/>
  <c r="BM54" i="11"/>
  <c r="BM76" i="11"/>
  <c r="BN54" i="11"/>
  <c r="BN76" i="11"/>
  <c r="BO54" i="11"/>
  <c r="BO60" i="11" s="1"/>
  <c r="BP54" i="11"/>
  <c r="BP76" i="11" s="1"/>
  <c r="BQ54" i="11"/>
  <c r="BQ76" i="11" s="1"/>
  <c r="BR54" i="11"/>
  <c r="BR60" i="11" s="1"/>
  <c r="BS54" i="11"/>
  <c r="BS76" i="11"/>
  <c r="BT54" i="11"/>
  <c r="BT76" i="11"/>
  <c r="BU54" i="11"/>
  <c r="BU76" i="11"/>
  <c r="BU60" i="11"/>
  <c r="BV54" i="11"/>
  <c r="BV76" i="11"/>
  <c r="BW54" i="11"/>
  <c r="BX54" i="11"/>
  <c r="BX76" i="11"/>
  <c r="BY54" i="11"/>
  <c r="BZ54" i="11"/>
  <c r="BZ76" i="11"/>
  <c r="CA54" i="11"/>
  <c r="CA76" i="11"/>
  <c r="CB54" i="11"/>
  <c r="CB76" i="11"/>
  <c r="CC54" i="11"/>
  <c r="CC60" i="11" s="1"/>
  <c r="CC76" i="11"/>
  <c r="CD54" i="11"/>
  <c r="CD60" i="11" s="1"/>
  <c r="CD76" i="11"/>
  <c r="CE54" i="11"/>
  <c r="CE76" i="11"/>
  <c r="CF54" i="11"/>
  <c r="CF76" i="11"/>
  <c r="CG54" i="11"/>
  <c r="CG76" i="11"/>
  <c r="CH54" i="11"/>
  <c r="CH76" i="11"/>
  <c r="CI54" i="11"/>
  <c r="CI76" i="11" s="1"/>
  <c r="CJ54" i="11"/>
  <c r="CJ76" i="11" s="1"/>
  <c r="CJ82" i="11" s="1"/>
  <c r="CK54" i="11"/>
  <c r="CK76" i="11" s="1"/>
  <c r="CK82" i="11" s="1"/>
  <c r="CL54" i="11"/>
  <c r="CL76" i="11"/>
  <c r="CM54" i="11"/>
  <c r="CM76" i="11"/>
  <c r="CN54" i="11"/>
  <c r="CN76" i="11"/>
  <c r="C55" i="11"/>
  <c r="D55" i="11"/>
  <c r="E55" i="11"/>
  <c r="E60" i="11" s="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V55" i="11"/>
  <c r="W55" i="11"/>
  <c r="X55" i="11"/>
  <c r="Y55" i="11"/>
  <c r="Z55" i="11"/>
  <c r="AA55" i="11"/>
  <c r="AB55" i="11"/>
  <c r="AC55" i="11"/>
  <c r="AC60" i="11" s="1"/>
  <c r="AD55" i="11"/>
  <c r="AE55" i="11"/>
  <c r="AF55" i="11"/>
  <c r="AG55" i="11"/>
  <c r="AH55" i="11"/>
  <c r="AI55" i="11"/>
  <c r="AJ55" i="11"/>
  <c r="AK55" i="11"/>
  <c r="AL55" i="11"/>
  <c r="AO55" i="11"/>
  <c r="AP55" i="11"/>
  <c r="AQ55" i="11"/>
  <c r="AR55" i="11"/>
  <c r="AS55" i="11"/>
  <c r="AT55" i="11"/>
  <c r="BA55" i="11"/>
  <c r="BA77" i="11" s="1"/>
  <c r="BB55" i="11"/>
  <c r="BB77" i="11" s="1"/>
  <c r="BC55" i="11"/>
  <c r="BC77" i="11" s="1"/>
  <c r="BD55" i="11"/>
  <c r="BD77" i="11"/>
  <c r="BE55" i="11"/>
  <c r="BE77" i="11"/>
  <c r="BF55" i="11"/>
  <c r="BF77" i="11"/>
  <c r="BG55" i="11"/>
  <c r="BG60" i="11"/>
  <c r="BG77" i="11"/>
  <c r="BH55" i="11"/>
  <c r="BH77" i="11"/>
  <c r="BI55" i="11"/>
  <c r="BJ55" i="11"/>
  <c r="BJ77" i="11" s="1"/>
  <c r="BK55" i="11"/>
  <c r="BK77" i="11"/>
  <c r="BL55" i="11"/>
  <c r="BL77" i="11"/>
  <c r="BM55" i="11"/>
  <c r="BM77" i="11"/>
  <c r="BN55" i="11"/>
  <c r="BN60" i="11"/>
  <c r="BN77" i="11"/>
  <c r="BO55" i="11"/>
  <c r="BO77" i="11"/>
  <c r="BP55" i="11"/>
  <c r="BP77" i="11"/>
  <c r="BQ55" i="11"/>
  <c r="BQ77" i="11"/>
  <c r="BR55" i="11"/>
  <c r="BR77" i="11"/>
  <c r="BS55" i="11"/>
  <c r="BS77" i="11"/>
  <c r="BT55" i="11"/>
  <c r="BT77" i="11"/>
  <c r="BU55" i="11"/>
  <c r="BV55" i="11"/>
  <c r="BV77" i="11" s="1"/>
  <c r="BV82" i="11" s="1"/>
  <c r="BW55" i="11"/>
  <c r="BW77" i="11" s="1"/>
  <c r="BX55" i="11"/>
  <c r="BX77" i="11" s="1"/>
  <c r="BY55" i="11"/>
  <c r="BY77" i="11"/>
  <c r="BZ55" i="11"/>
  <c r="BZ77" i="11"/>
  <c r="CA55" i="11"/>
  <c r="CA77" i="11"/>
  <c r="CB55" i="11"/>
  <c r="CB77" i="11"/>
  <c r="CC55" i="11"/>
  <c r="CC77" i="11" s="1"/>
  <c r="CC82" i="11" s="1"/>
  <c r="CD55" i="11"/>
  <c r="CD77" i="11" s="1"/>
  <c r="CD82" i="11" s="1"/>
  <c r="CE55" i="11"/>
  <c r="CE77" i="11" s="1"/>
  <c r="CF55" i="11"/>
  <c r="CF77" i="11"/>
  <c r="CG55" i="11"/>
  <c r="CG77" i="11"/>
  <c r="CH55" i="11"/>
  <c r="CH77" i="11"/>
  <c r="CI55" i="11"/>
  <c r="CI77" i="11"/>
  <c r="CJ55" i="11"/>
  <c r="CJ77" i="11"/>
  <c r="CK55" i="11"/>
  <c r="CK77" i="11"/>
  <c r="CL55" i="11"/>
  <c r="CL77" i="11"/>
  <c r="CM55" i="11"/>
  <c r="CM77" i="11"/>
  <c r="CN55" i="11"/>
  <c r="CN77" i="11"/>
  <c r="C56" i="11"/>
  <c r="D56" i="11"/>
  <c r="E56" i="11"/>
  <c r="F56" i="11"/>
  <c r="G56" i="11"/>
  <c r="G60" i="11" s="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AG56" i="11"/>
  <c r="AH56" i="11"/>
  <c r="AI56" i="11"/>
  <c r="AJ56" i="11"/>
  <c r="AK56" i="11"/>
  <c r="AL56" i="11"/>
  <c r="AO56" i="11"/>
  <c r="AP56" i="11"/>
  <c r="AQ56" i="11"/>
  <c r="AQ60" i="11"/>
  <c r="AR56" i="11"/>
  <c r="AS56" i="11"/>
  <c r="AT56" i="11"/>
  <c r="BA56" i="11"/>
  <c r="BA78" i="11" s="1"/>
  <c r="BB56" i="11"/>
  <c r="BB78" i="11" s="1"/>
  <c r="BC56" i="11"/>
  <c r="BC78" i="11" s="1"/>
  <c r="BD56" i="11"/>
  <c r="BD78" i="11"/>
  <c r="BE56" i="11"/>
  <c r="BE78" i="11"/>
  <c r="BF56" i="11"/>
  <c r="BF78" i="11"/>
  <c r="BG56" i="11"/>
  <c r="BG78" i="11"/>
  <c r="BH56" i="11"/>
  <c r="BH78" i="11" s="1"/>
  <c r="BI56" i="11"/>
  <c r="BI78" i="11" s="1"/>
  <c r="BJ56" i="11"/>
  <c r="BJ78" i="11" s="1"/>
  <c r="BK56" i="11"/>
  <c r="BK78" i="11"/>
  <c r="BL56" i="11"/>
  <c r="BL78" i="11"/>
  <c r="BM56" i="11"/>
  <c r="BM78" i="11"/>
  <c r="BN56" i="11"/>
  <c r="BN78" i="11"/>
  <c r="BO56" i="11"/>
  <c r="BO78" i="11" s="1"/>
  <c r="BP56" i="11"/>
  <c r="BP78" i="11" s="1"/>
  <c r="BQ56" i="11"/>
  <c r="BQ60" i="11" s="1"/>
  <c r="BR56" i="11"/>
  <c r="BR78" i="11"/>
  <c r="BS56" i="11"/>
  <c r="BS78" i="11"/>
  <c r="BT56" i="11"/>
  <c r="BT78" i="11"/>
  <c r="BU56" i="11"/>
  <c r="BU78" i="11"/>
  <c r="BV56" i="11"/>
  <c r="BV78" i="11" s="1"/>
  <c r="BW56" i="11"/>
  <c r="BW78" i="11" s="1"/>
  <c r="BX56" i="11"/>
  <c r="BX78" i="11" s="1"/>
  <c r="BY56" i="11"/>
  <c r="BY78" i="11"/>
  <c r="BZ56" i="11"/>
  <c r="BZ78" i="11"/>
  <c r="CA56" i="11"/>
  <c r="CA78" i="11"/>
  <c r="CB56" i="11"/>
  <c r="CB78" i="11"/>
  <c r="CC56" i="11"/>
  <c r="CC78" i="11" s="1"/>
  <c r="CD56" i="11"/>
  <c r="CD78" i="11" s="1"/>
  <c r="CE56" i="11"/>
  <c r="CE78" i="11" s="1"/>
  <c r="CF56" i="11"/>
  <c r="CF78" i="11"/>
  <c r="CG56" i="11"/>
  <c r="CG78" i="11"/>
  <c r="CH56" i="11"/>
  <c r="CH78" i="11"/>
  <c r="CI56" i="11"/>
  <c r="CI78" i="11"/>
  <c r="CJ56" i="11"/>
  <c r="CJ78" i="11" s="1"/>
  <c r="CK56" i="11"/>
  <c r="CK78" i="11" s="1"/>
  <c r="CL56" i="11"/>
  <c r="CL78" i="11" s="1"/>
  <c r="CM56" i="11"/>
  <c r="CM78" i="11"/>
  <c r="CN56" i="11"/>
  <c r="CN78" i="11"/>
  <c r="C57" i="11"/>
  <c r="D57" i="11"/>
  <c r="E57" i="11"/>
  <c r="F57" i="11"/>
  <c r="F60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U60" i="11" s="1"/>
  <c r="V57" i="11"/>
  <c r="W57" i="11"/>
  <c r="X57" i="11"/>
  <c r="Y57" i="11"/>
  <c r="Z57" i="11"/>
  <c r="AA57" i="11"/>
  <c r="AB57" i="11"/>
  <c r="AC57" i="11"/>
  <c r="AD57" i="11"/>
  <c r="AE57" i="11"/>
  <c r="AF57" i="11"/>
  <c r="AG57" i="11"/>
  <c r="AH57" i="11"/>
  <c r="AI57" i="11"/>
  <c r="AJ57" i="11"/>
  <c r="AK57" i="11"/>
  <c r="AL57" i="11"/>
  <c r="AO57" i="11"/>
  <c r="AP57" i="11"/>
  <c r="AQ57" i="11"/>
  <c r="AR57" i="11"/>
  <c r="AS57" i="11"/>
  <c r="AT57" i="11"/>
  <c r="BA57" i="11"/>
  <c r="BA79" i="11"/>
  <c r="BB57" i="11"/>
  <c r="BB79" i="11"/>
  <c r="BC57" i="11"/>
  <c r="BC79" i="11"/>
  <c r="BD57" i="11"/>
  <c r="BD79" i="11"/>
  <c r="BE57" i="11"/>
  <c r="BE79" i="11"/>
  <c r="BF57" i="11"/>
  <c r="BF79" i="11"/>
  <c r="BG57" i="11"/>
  <c r="BG79" i="11"/>
  <c r="BH57" i="11"/>
  <c r="BH79" i="11"/>
  <c r="BI57" i="11"/>
  <c r="BI79" i="11"/>
  <c r="BJ57" i="11"/>
  <c r="BJ79" i="11"/>
  <c r="BK57" i="11"/>
  <c r="BK79" i="11"/>
  <c r="BL57" i="11"/>
  <c r="BL79" i="11"/>
  <c r="BM57" i="11"/>
  <c r="BM79" i="11"/>
  <c r="BN57" i="11"/>
  <c r="BN79" i="11"/>
  <c r="BO57" i="11"/>
  <c r="BO79" i="11"/>
  <c r="BP57" i="11"/>
  <c r="BP79" i="11"/>
  <c r="BQ57" i="11"/>
  <c r="BQ79" i="11"/>
  <c r="BR57" i="11"/>
  <c r="BR79" i="11"/>
  <c r="BS57" i="11"/>
  <c r="BS79" i="11"/>
  <c r="BT57" i="11"/>
  <c r="BT79" i="11"/>
  <c r="BU57" i="11"/>
  <c r="BU79" i="11"/>
  <c r="BV57" i="11"/>
  <c r="BV79" i="11"/>
  <c r="BW57" i="11"/>
  <c r="BW79" i="11"/>
  <c r="BX57" i="11"/>
  <c r="BX79" i="11"/>
  <c r="BY57" i="11"/>
  <c r="BY79" i="11"/>
  <c r="BZ57" i="11"/>
  <c r="BZ79" i="11"/>
  <c r="CA57" i="11"/>
  <c r="CA79" i="11"/>
  <c r="CB57" i="11"/>
  <c r="CB79" i="11"/>
  <c r="CC57" i="11"/>
  <c r="CC79" i="11"/>
  <c r="CD57" i="11"/>
  <c r="CD79" i="11"/>
  <c r="CE57" i="11"/>
  <c r="CE79" i="11"/>
  <c r="CF57" i="11"/>
  <c r="CF79" i="11"/>
  <c r="CG57" i="11"/>
  <c r="CG79" i="11"/>
  <c r="CH57" i="11"/>
  <c r="CH79" i="11"/>
  <c r="CI57" i="11"/>
  <c r="CI79" i="11"/>
  <c r="CJ57" i="11"/>
  <c r="CJ79" i="11"/>
  <c r="CK57" i="11"/>
  <c r="CK79" i="11"/>
  <c r="CL57" i="11"/>
  <c r="CL79" i="11"/>
  <c r="CM57" i="11"/>
  <c r="CM79" i="11"/>
  <c r="CN57" i="11"/>
  <c r="CN79" i="11"/>
  <c r="C58" i="11"/>
  <c r="D58" i="11"/>
  <c r="E58" i="11"/>
  <c r="F58" i="11"/>
  <c r="G58" i="11"/>
  <c r="H58" i="11"/>
  <c r="I58" i="11"/>
  <c r="I60" i="11" s="1"/>
  <c r="J58" i="11"/>
  <c r="K58" i="11"/>
  <c r="L58" i="11"/>
  <c r="M58" i="11"/>
  <c r="N58" i="11"/>
  <c r="O58" i="11"/>
  <c r="P58" i="11"/>
  <c r="Q58" i="11"/>
  <c r="R58" i="11"/>
  <c r="S58" i="11"/>
  <c r="T58" i="11"/>
  <c r="U58" i="11"/>
  <c r="V58" i="11"/>
  <c r="W58" i="11"/>
  <c r="X58" i="11"/>
  <c r="Y58" i="11"/>
  <c r="Z58" i="11"/>
  <c r="AA58" i="11"/>
  <c r="AB58" i="11"/>
  <c r="AC58" i="11"/>
  <c r="AD58" i="11"/>
  <c r="AE58" i="11"/>
  <c r="AF58" i="11"/>
  <c r="AG58" i="11"/>
  <c r="AH58" i="11"/>
  <c r="AH60" i="11" s="1"/>
  <c r="AI58" i="11"/>
  <c r="AJ58" i="11"/>
  <c r="AK58" i="11"/>
  <c r="AL58" i="11"/>
  <c r="AO58" i="11"/>
  <c r="AP58" i="11"/>
  <c r="AQ58" i="11"/>
  <c r="AR58" i="11"/>
  <c r="AS58" i="11"/>
  <c r="AT58" i="11"/>
  <c r="BA58" i="11"/>
  <c r="BA80" i="11"/>
  <c r="BB58" i="11"/>
  <c r="BB80" i="11"/>
  <c r="BC58" i="11"/>
  <c r="BC80" i="11" s="1"/>
  <c r="BD58" i="11"/>
  <c r="BD80" i="11" s="1"/>
  <c r="BE58" i="11"/>
  <c r="BE80" i="11" s="1"/>
  <c r="BF58" i="11"/>
  <c r="BF80" i="11"/>
  <c r="BG58" i="11"/>
  <c r="BG80" i="11"/>
  <c r="BH58" i="11"/>
  <c r="BH80" i="11"/>
  <c r="BI58" i="11"/>
  <c r="BI80" i="11"/>
  <c r="BJ58" i="11"/>
  <c r="BJ80" i="11" s="1"/>
  <c r="BK58" i="11"/>
  <c r="BK80" i="11" s="1"/>
  <c r="BL58" i="11"/>
  <c r="BL80" i="11" s="1"/>
  <c r="BM58" i="11"/>
  <c r="BM80" i="11"/>
  <c r="BN58" i="11"/>
  <c r="BN80" i="11"/>
  <c r="BO58" i="11"/>
  <c r="BO80" i="11"/>
  <c r="BP58" i="11"/>
  <c r="BP80" i="11"/>
  <c r="BQ58" i="11"/>
  <c r="BQ80" i="11" s="1"/>
  <c r="BR58" i="11"/>
  <c r="BR80" i="11" s="1"/>
  <c r="BS58" i="11"/>
  <c r="BS80" i="11" s="1"/>
  <c r="BT58" i="11"/>
  <c r="BT80" i="11"/>
  <c r="BU58" i="11"/>
  <c r="BU80" i="11"/>
  <c r="BV58" i="11"/>
  <c r="BV80" i="11"/>
  <c r="BW58" i="11"/>
  <c r="BW80" i="11"/>
  <c r="BX58" i="11"/>
  <c r="BX60" i="11" s="1"/>
  <c r="BY58" i="11"/>
  <c r="BY80" i="11" s="1"/>
  <c r="BY82" i="11" s="1"/>
  <c r="BZ58" i="11"/>
  <c r="BZ80" i="11" s="1"/>
  <c r="CA58" i="11"/>
  <c r="CA80" i="11"/>
  <c r="CB58" i="11"/>
  <c r="CB80" i="11"/>
  <c r="CC58" i="11"/>
  <c r="CC80" i="11"/>
  <c r="CD58" i="11"/>
  <c r="CD80" i="11"/>
  <c r="CE58" i="11"/>
  <c r="CE80" i="11" s="1"/>
  <c r="CF58" i="11"/>
  <c r="CF80" i="11" s="1"/>
  <c r="CF82" i="11" s="1"/>
  <c r="CG58" i="11"/>
  <c r="CG80" i="11" s="1"/>
  <c r="CG82" i="11" s="1"/>
  <c r="CH58" i="11"/>
  <c r="CH80" i="11"/>
  <c r="CI58" i="11"/>
  <c r="CI80" i="11"/>
  <c r="CJ58" i="11"/>
  <c r="CJ80" i="11"/>
  <c r="CK58" i="11"/>
  <c r="CK80" i="11"/>
  <c r="CL58" i="11"/>
  <c r="CL60" i="11" s="1"/>
  <c r="CM58" i="11"/>
  <c r="CM80" i="11" s="1"/>
  <c r="CN58" i="11"/>
  <c r="CN80" i="11" s="1"/>
  <c r="C59" i="11"/>
  <c r="D59" i="11"/>
  <c r="E59" i="11"/>
  <c r="F59" i="11"/>
  <c r="G59" i="11"/>
  <c r="H59" i="11"/>
  <c r="I59" i="11"/>
  <c r="J59" i="11"/>
  <c r="K59" i="11"/>
  <c r="K60" i="11" s="1"/>
  <c r="L59" i="11"/>
  <c r="M59" i="11"/>
  <c r="N59" i="11"/>
  <c r="O59" i="11"/>
  <c r="P59" i="11"/>
  <c r="Q59" i="11"/>
  <c r="R59" i="11"/>
  <c r="S59" i="11"/>
  <c r="T59" i="11"/>
  <c r="U59" i="11"/>
  <c r="V59" i="11"/>
  <c r="V60" i="11" s="1"/>
  <c r="W59" i="11"/>
  <c r="X59" i="11"/>
  <c r="Y59" i="11"/>
  <c r="Z59" i="11"/>
  <c r="AA59" i="11"/>
  <c r="AB59" i="11"/>
  <c r="AC59" i="11"/>
  <c r="AD59" i="11"/>
  <c r="AE59" i="11"/>
  <c r="AF59" i="11"/>
  <c r="AG59" i="11"/>
  <c r="AH59" i="11"/>
  <c r="AI59" i="11"/>
  <c r="AJ59" i="11"/>
  <c r="AK59" i="11"/>
  <c r="AL59" i="11"/>
  <c r="AO59" i="11"/>
  <c r="AP59" i="11"/>
  <c r="AQ59" i="11"/>
  <c r="AR59" i="11"/>
  <c r="AS59" i="11"/>
  <c r="AT59" i="11"/>
  <c r="BA59" i="11"/>
  <c r="BA81" i="11"/>
  <c r="BB59" i="11"/>
  <c r="BB81" i="11"/>
  <c r="BC59" i="11"/>
  <c r="BC81" i="11"/>
  <c r="BD59" i="11"/>
  <c r="BD81" i="11"/>
  <c r="BE59" i="11"/>
  <c r="BE81" i="11"/>
  <c r="BF59" i="11"/>
  <c r="BF81" i="11"/>
  <c r="BG59" i="11"/>
  <c r="BG81" i="11"/>
  <c r="BH59" i="11"/>
  <c r="BH81" i="11"/>
  <c r="BI59" i="11"/>
  <c r="BI81" i="11"/>
  <c r="BJ59" i="11"/>
  <c r="BJ81" i="11"/>
  <c r="BK59" i="11"/>
  <c r="BK81" i="11" s="1"/>
  <c r="BL59" i="11"/>
  <c r="BL81" i="11" s="1"/>
  <c r="BM59" i="11"/>
  <c r="BM81" i="11" s="1"/>
  <c r="BN59" i="11"/>
  <c r="BN81" i="11"/>
  <c r="BO59" i="11"/>
  <c r="BO81" i="11"/>
  <c r="BP59" i="11"/>
  <c r="BP81" i="11"/>
  <c r="BQ59" i="11"/>
  <c r="BQ81" i="11" s="1"/>
  <c r="BR59" i="11"/>
  <c r="BR81" i="11" s="1"/>
  <c r="BS59" i="11"/>
  <c r="BS81" i="11" s="1"/>
  <c r="BT59" i="11"/>
  <c r="BT81" i="11"/>
  <c r="BU59" i="11"/>
  <c r="BU81" i="11"/>
  <c r="BV59" i="11"/>
  <c r="BV81" i="11"/>
  <c r="BW59" i="11"/>
  <c r="BW81" i="11"/>
  <c r="BX59" i="11"/>
  <c r="BX81" i="11"/>
  <c r="BY59" i="11"/>
  <c r="BY81" i="11"/>
  <c r="BZ59" i="11"/>
  <c r="BZ81" i="11"/>
  <c r="CA59" i="11"/>
  <c r="CA81" i="11"/>
  <c r="CB59" i="11"/>
  <c r="CB81" i="11"/>
  <c r="CC59" i="11"/>
  <c r="CC81" i="11"/>
  <c r="CD59" i="11"/>
  <c r="CD81" i="11"/>
  <c r="CE59" i="11"/>
  <c r="CE81" i="11"/>
  <c r="CF59" i="11"/>
  <c r="CF81" i="11"/>
  <c r="CG59" i="11"/>
  <c r="CG81" i="11"/>
  <c r="CH59" i="11"/>
  <c r="CH81" i="11"/>
  <c r="CI59" i="11"/>
  <c r="CI81" i="11"/>
  <c r="CJ59" i="11"/>
  <c r="CJ81" i="11"/>
  <c r="CK59" i="11"/>
  <c r="CK81" i="11" s="1"/>
  <c r="CL59" i="11"/>
  <c r="CL81" i="11" s="1"/>
  <c r="CM59" i="11"/>
  <c r="CM81" i="11" s="1"/>
  <c r="CN59" i="11"/>
  <c r="CN81" i="11" s="1"/>
  <c r="AU60" i="11"/>
  <c r="AV60" i="11"/>
  <c r="AW60" i="11"/>
  <c r="AY60" i="11"/>
  <c r="AZ60" i="11"/>
  <c r="CO60" i="11"/>
  <c r="CP60" i="11"/>
  <c r="CQ60" i="11"/>
  <c r="CR60" i="11"/>
  <c r="CS60" i="11"/>
  <c r="CT60" i="11"/>
  <c r="CU60" i="11"/>
  <c r="CV60" i="11"/>
  <c r="CW60" i="11"/>
  <c r="AU71" i="11"/>
  <c r="AV71" i="11"/>
  <c r="AW71" i="11"/>
  <c r="AX71" i="11"/>
  <c r="AY71" i="11"/>
  <c r="AZ71" i="11"/>
  <c r="BA71" i="11"/>
  <c r="BB71" i="11"/>
  <c r="BC71" i="11"/>
  <c r="BD71" i="11"/>
  <c r="BE71" i="11"/>
  <c r="BF71" i="11"/>
  <c r="BG71" i="11"/>
  <c r="BH71" i="11"/>
  <c r="BI71" i="11"/>
  <c r="BJ71" i="11"/>
  <c r="BK71" i="11"/>
  <c r="BL71" i="11"/>
  <c r="BM71" i="11"/>
  <c r="BN71" i="11"/>
  <c r="BO71" i="11"/>
  <c r="BP71" i="11"/>
  <c r="BQ71" i="11"/>
  <c r="BR71" i="11"/>
  <c r="BS71" i="11"/>
  <c r="BT71" i="11"/>
  <c r="BU71" i="11"/>
  <c r="BV71" i="11"/>
  <c r="BW71" i="11"/>
  <c r="BX71" i="11"/>
  <c r="BY71" i="11"/>
  <c r="BZ71" i="11"/>
  <c r="CA71" i="11"/>
  <c r="CB71" i="11"/>
  <c r="CC71" i="11"/>
  <c r="CD71" i="11"/>
  <c r="CE71" i="11"/>
  <c r="CF71" i="11"/>
  <c r="CG71" i="11"/>
  <c r="CH71" i="11"/>
  <c r="CI71" i="11"/>
  <c r="CJ71" i="11"/>
  <c r="CK71" i="11"/>
  <c r="CL71" i="11"/>
  <c r="CM71" i="11"/>
  <c r="CN71" i="11"/>
  <c r="CO71" i="11"/>
  <c r="CP71" i="11"/>
  <c r="CQ71" i="11"/>
  <c r="CR71" i="11"/>
  <c r="CS71" i="11"/>
  <c r="CT71" i="11"/>
  <c r="CU71" i="11"/>
  <c r="CV71" i="11"/>
  <c r="CW71" i="11"/>
  <c r="CX71" i="11"/>
  <c r="AW75" i="11"/>
  <c r="AX75" i="11"/>
  <c r="AY75" i="11"/>
  <c r="AZ75" i="11"/>
  <c r="AY76" i="11"/>
  <c r="AY82" i="11" s="1"/>
  <c r="AZ76" i="11"/>
  <c r="AW77" i="11"/>
  <c r="AW82" i="11" s="1"/>
  <c r="AX77" i="11"/>
  <c r="AY77" i="11"/>
  <c r="AZ77" i="11"/>
  <c r="AY78" i="11"/>
  <c r="AZ78" i="11"/>
  <c r="AY79" i="11"/>
  <c r="AZ79" i="11"/>
  <c r="AW80" i="11"/>
  <c r="AX80" i="11"/>
  <c r="AY80" i="11"/>
  <c r="AZ80" i="11"/>
  <c r="AY81" i="11"/>
  <c r="AZ81" i="11"/>
  <c r="AZ82" i="11" s="1"/>
  <c r="AU82" i="11"/>
  <c r="AV82" i="11"/>
  <c r="CO82" i="11"/>
  <c r="CP82" i="11"/>
  <c r="CQ82" i="11"/>
  <c r="CR82" i="11"/>
  <c r="CS82" i="11"/>
  <c r="CT82" i="11"/>
  <c r="CU82" i="11"/>
  <c r="CV82" i="11"/>
  <c r="CW82" i="11"/>
  <c r="CX82" i="11"/>
  <c r="BY76" i="11"/>
  <c r="BU77" i="11"/>
  <c r="BF76" i="11"/>
  <c r="BI77" i="11"/>
  <c r="BW76" i="11"/>
  <c r="BM60" i="11"/>
  <c r="BQ78" i="11"/>
  <c r="BA76" i="11"/>
  <c r="CA75" i="11"/>
  <c r="CA82" i="11" s="1"/>
  <c r="CK75" i="11"/>
  <c r="CE75" i="11"/>
  <c r="BR75" i="11"/>
  <c r="DL82" i="11" l="1"/>
  <c r="DK82" i="11"/>
  <c r="CE82" i="11"/>
  <c r="BA82" i="11"/>
  <c r="BZ82" i="11"/>
  <c r="CN82" i="11"/>
  <c r="CM82" i="11"/>
  <c r="BW82" i="11"/>
  <c r="BO82" i="11"/>
  <c r="BR82" i="11"/>
  <c r="BH82" i="11"/>
  <c r="BX82" i="11"/>
  <c r="BP82" i="11"/>
  <c r="BQ82" i="11"/>
  <c r="CL82" i="11"/>
  <c r="BP60" i="11"/>
  <c r="CL80" i="11"/>
  <c r="BX80" i="11"/>
  <c r="BO76" i="11"/>
  <c r="BC75" i="11"/>
  <c r="BC82" i="11" s="1"/>
  <c r="BR76" i="11"/>
  <c r="CM60" i="11"/>
  <c r="BL60" i="11"/>
  <c r="BY60" i="11"/>
  <c r="BK60" i="11"/>
  <c r="CJ60" i="11"/>
  <c r="BJ75" i="11"/>
  <c r="BJ82" i="11" s="1"/>
</calcChain>
</file>

<file path=xl/sharedStrings.xml><?xml version="1.0" encoding="utf-8"?>
<sst xmlns="http://schemas.openxmlformats.org/spreadsheetml/2006/main" count="1007" uniqueCount="275">
  <si>
    <t>Število</t>
  </si>
  <si>
    <t>Sosežig lesne biomase &gt;5%, nad 1MW do 10 MW</t>
  </si>
  <si>
    <t>Sončne elektrarne – na stavbah nad 50 kW do 1 MW</t>
  </si>
  <si>
    <t>Sončne elektrarne – na stavbah do 50 kW</t>
  </si>
  <si>
    <t>SPTE na fosilna goriva do 4000 ur, nad 5 MW do 25 MW</t>
  </si>
  <si>
    <t>Bioplin iz biomase do 1 MW</t>
  </si>
  <si>
    <t>Hidroelektrarne nad 50 kW do 1MW</t>
  </si>
  <si>
    <t>Sončne elektrarne – ostale nad 50 kW do 1 MW</t>
  </si>
  <si>
    <t>SPTE na fosilna goriva do 4000 ur, nad 1 MW do 5 MW</t>
  </si>
  <si>
    <t>Bioplin iz biomase nad 1 do 10 MW</t>
  </si>
  <si>
    <t>SPTE na fosilna goriva do 4000 ur, nad 50 kW do 1 MW</t>
  </si>
  <si>
    <t>Hidroelektrarne nad 1 MW do 10MW</t>
  </si>
  <si>
    <t>Elektrarne na lesno biomaso, nad 1 MW do 10 MW</t>
  </si>
  <si>
    <t>SPTE na fosilna goriva nad 4000 ur, nad 1 MW do 5 MW</t>
  </si>
  <si>
    <t>Odlagališčni plin nad 1 MW do 10MW</t>
  </si>
  <si>
    <t>SPTE na fosilna goriva nad 4000 ur, nad 50 kW do 1MW</t>
  </si>
  <si>
    <t>SPTE na fosilna goriva do 4000 ur, do 50 kW</t>
  </si>
  <si>
    <t>Bioplin iz odpadkov do 1 MW</t>
  </si>
  <si>
    <t>SPTE na lesno biomaso do 4000 ur, nad 50 kW do 1 MW</t>
  </si>
  <si>
    <t>Hidroelektrarne do 50 kW</t>
  </si>
  <si>
    <t>Odlagališčni plin do 1 MW</t>
  </si>
  <si>
    <t>Elektrarne na lesno biomaso, nad 50 kW do 1 MW</t>
  </si>
  <si>
    <t>Sončne elektrarne – ostale do 50 kW</t>
  </si>
  <si>
    <t>Elektrarna na plin iz čistilnih naprav, nad 50 kW do 1 MW</t>
  </si>
  <si>
    <t>SPTE na fosilna goriva nad 4000 ur, do 50kW</t>
  </si>
  <si>
    <t>Vetrne elektrarne do 50 kW</t>
  </si>
  <si>
    <t>SKUPAJ</t>
  </si>
  <si>
    <t>SPTE na lesno biomaso nad 4000 ur, nad 50 kW do 1 MW</t>
  </si>
  <si>
    <t>Individualna obravnava OVE</t>
  </si>
  <si>
    <t>Hidroelektrarne do 1MW (vir 1)</t>
  </si>
  <si>
    <t>Hidroelektrarne nad 1MW do 10MW (vir 2)</t>
  </si>
  <si>
    <t>Elektrarne na biomaso do 1MW (vir 3)</t>
  </si>
  <si>
    <t>Elektrarne na biomaso nad 1MW (vir 4)</t>
  </si>
  <si>
    <t>Sončne elektrarne do 50kW (vir 8)</t>
  </si>
  <si>
    <t>Sončne elektrarne nad 50kW (vir 9)</t>
  </si>
  <si>
    <t>Druge kvalificirane elektrarne (vir 10)</t>
  </si>
  <si>
    <t>Elektrarne ali toplarne na komunalne odpadke do 1MW (vir 12)</t>
  </si>
  <si>
    <t>Toplarne za daljinsko ogrevanje (vir 14)</t>
  </si>
  <si>
    <t>Toplarne za daljinsko ogrevanje (vir 15)</t>
  </si>
  <si>
    <t>Industrijske toplarne do 1MW (vir 16)</t>
  </si>
  <si>
    <t>Vsota moči (v kW)</t>
  </si>
  <si>
    <t>Tip elektrarne</t>
  </si>
  <si>
    <t>Druge KE</t>
  </si>
  <si>
    <t>Kombinirane KE na OVE</t>
  </si>
  <si>
    <t>Število elektrarn</t>
  </si>
  <si>
    <t>Skupna moč elektrarn (v kW)</t>
  </si>
  <si>
    <t>BIOPLINARNA</t>
  </si>
  <si>
    <t>HIDROELEKTRARNA</t>
  </si>
  <si>
    <t>SONČNA ELEKTRARNA</t>
  </si>
  <si>
    <t>SPTE</t>
  </si>
  <si>
    <t>ŠIFRANT VIROV - NOV SISTEM PODPOR</t>
  </si>
  <si>
    <t>KODA</t>
  </si>
  <si>
    <t>1. Hidroelektrarne</t>
  </si>
  <si>
    <t>mikro - manjše od 50kW</t>
  </si>
  <si>
    <t>HE01</t>
  </si>
  <si>
    <t>mala - manjše od 1MW</t>
  </si>
  <si>
    <t>HE02</t>
  </si>
  <si>
    <t xml:space="preserve">srednja - od 1MW do vključno 10MW </t>
  </si>
  <si>
    <t>HE03</t>
  </si>
  <si>
    <t>velika - nad 10MW do vključno 125MW</t>
  </si>
  <si>
    <t>HE04</t>
  </si>
  <si>
    <t>2. Vetrne elektrarne</t>
  </si>
  <si>
    <t>VE01</t>
  </si>
  <si>
    <t>VE02</t>
  </si>
  <si>
    <t>VE03</t>
  </si>
  <si>
    <t>VE04</t>
  </si>
  <si>
    <t>3.1 Sončne elektrarne - na stavbah</t>
  </si>
  <si>
    <t>SE11</t>
  </si>
  <si>
    <t>SE12</t>
  </si>
  <si>
    <t>SE13</t>
  </si>
  <si>
    <t>SE14</t>
  </si>
  <si>
    <t>3.2 Sončne elektrarne - samostojni objekti</t>
  </si>
  <si>
    <t>SE21</t>
  </si>
  <si>
    <t>SE22</t>
  </si>
  <si>
    <t>SE23</t>
  </si>
  <si>
    <t>SE24</t>
  </si>
  <si>
    <t>4. Geotermalne elektrarne</t>
  </si>
  <si>
    <t>GT01</t>
  </si>
  <si>
    <t>GT02</t>
  </si>
  <si>
    <t>GT03</t>
  </si>
  <si>
    <t>GT04</t>
  </si>
  <si>
    <t>5.1 Elektrarne na lesno biomaso</t>
  </si>
  <si>
    <t>LB11</t>
  </si>
  <si>
    <t>LB12</t>
  </si>
  <si>
    <t>LB13</t>
  </si>
  <si>
    <t>LB14</t>
  </si>
  <si>
    <t>5.2.Sosežig lesne biomase &gt;5%</t>
  </si>
  <si>
    <t>LB21</t>
  </si>
  <si>
    <t>LB22</t>
  </si>
  <si>
    <t>LB23</t>
  </si>
  <si>
    <t>LB24</t>
  </si>
  <si>
    <t>5.3.Sosežig lesne biomase &lt;5%</t>
  </si>
  <si>
    <t>LB31</t>
  </si>
  <si>
    <t>LB32</t>
  </si>
  <si>
    <t>LB33</t>
  </si>
  <si>
    <t>LB34</t>
  </si>
  <si>
    <t>6.1 Bioplinske enote - biomasa</t>
  </si>
  <si>
    <t>BP11</t>
  </si>
  <si>
    <t>BP12</t>
  </si>
  <si>
    <t>BP13</t>
  </si>
  <si>
    <t>BP14</t>
  </si>
  <si>
    <t>6.2 Bioplinske enote - odpadki</t>
  </si>
  <si>
    <t>BP21</t>
  </si>
  <si>
    <t>BP22</t>
  </si>
  <si>
    <t>BP23</t>
  </si>
  <si>
    <t>BP24</t>
  </si>
  <si>
    <t>7. Elektrarne na bioplin iz čistilnih naprav</t>
  </si>
  <si>
    <t>ČN01</t>
  </si>
  <si>
    <t>ČN02</t>
  </si>
  <si>
    <t>ČN03</t>
  </si>
  <si>
    <t>ČN04</t>
  </si>
  <si>
    <t>8. Elektrarne na odlagališčni plin</t>
  </si>
  <si>
    <t>OP01</t>
  </si>
  <si>
    <t>OP02</t>
  </si>
  <si>
    <t>OP03</t>
  </si>
  <si>
    <t>OP04</t>
  </si>
  <si>
    <t>9. Elektrarne na biološko razgradljive odpadke</t>
  </si>
  <si>
    <t>BO01</t>
  </si>
  <si>
    <t>BO02</t>
  </si>
  <si>
    <t>BO03</t>
  </si>
  <si>
    <t>BO04</t>
  </si>
  <si>
    <t>10. SPTE na lesno biomaso (do 4.000 ur)</t>
  </si>
  <si>
    <t>SL11</t>
  </si>
  <si>
    <t>SL12</t>
  </si>
  <si>
    <t>srednja - nižja - od 1MW do vključno 5MW</t>
  </si>
  <si>
    <t>SL13</t>
  </si>
  <si>
    <t>srednja - višja - nad 5MW do vključno 25MW</t>
  </si>
  <si>
    <t>SL14</t>
  </si>
  <si>
    <t>velika - nižja - nad 25MW do vključno 50MW</t>
  </si>
  <si>
    <t>SL15</t>
  </si>
  <si>
    <t>velika - višja - nad 50MW do 200MW</t>
  </si>
  <si>
    <t>SL16</t>
  </si>
  <si>
    <t>10. SPTE na lesno biomaso (več kot 4.000 ur)</t>
  </si>
  <si>
    <t>SL21</t>
  </si>
  <si>
    <t>SL22</t>
  </si>
  <si>
    <t>SL23</t>
  </si>
  <si>
    <t>SL24</t>
  </si>
  <si>
    <t>SL25</t>
  </si>
  <si>
    <t>SL26</t>
  </si>
  <si>
    <t>11. SPTE na fosilna goriva (do 4.000 ur)</t>
  </si>
  <si>
    <t>SF11</t>
  </si>
  <si>
    <t>SF12</t>
  </si>
  <si>
    <t>SF13</t>
  </si>
  <si>
    <t>SF14</t>
  </si>
  <si>
    <t>SF15</t>
  </si>
  <si>
    <t>SF16</t>
  </si>
  <si>
    <t>11. SPTE na fosilna goriva (več kot 4.000 ur)</t>
  </si>
  <si>
    <t>SF21</t>
  </si>
  <si>
    <t>SF22</t>
  </si>
  <si>
    <t>SF23</t>
  </si>
  <si>
    <t>SF24</t>
  </si>
  <si>
    <t>SF25</t>
  </si>
  <si>
    <t>SF26</t>
  </si>
  <si>
    <t>ŠIFRANT VIROV - STAR SISTEM</t>
  </si>
  <si>
    <t>Vrsta KE glede na vir primarne energije</t>
  </si>
  <si>
    <t>Št. Vira</t>
  </si>
  <si>
    <t>Velikostni razred</t>
  </si>
  <si>
    <t>Hidroelektrarne</t>
  </si>
  <si>
    <t>do vključno 1 MW</t>
  </si>
  <si>
    <t>nad 1 MW do 10 MW</t>
  </si>
  <si>
    <t>KE na biomaso</t>
  </si>
  <si>
    <t>nad 1 MW</t>
  </si>
  <si>
    <t>Vetrne KE</t>
  </si>
  <si>
    <t>Geotermalne KE</t>
  </si>
  <si>
    <t>/</t>
  </si>
  <si>
    <t>Sončne KE</t>
  </si>
  <si>
    <t>do vključno 50 kW</t>
  </si>
  <si>
    <t>nad 50 kW</t>
  </si>
  <si>
    <t>KE ali toplarne na komunalne odpadke</t>
  </si>
  <si>
    <t>Toplarne za daljinsko ogrevanje</t>
  </si>
  <si>
    <t>Industrijske toplarne</t>
  </si>
  <si>
    <t>Sosežig biomase</t>
  </si>
  <si>
    <t>V tem dokumentu so objavljeni preseki stanja elektrarn v podporni shemi za proizvodnjo električne energije iz obnovljivih virov ter soproizvodnje toplote in električne energije z visokim izkoristkom.</t>
  </si>
  <si>
    <t>POJASNILO</t>
  </si>
  <si>
    <t>Navedeni so podatki o številu ter moči elektrarn po vrsti naprave.</t>
  </si>
  <si>
    <t>Ločeno so navedeni podatki za staro shemo ter novo shemo.</t>
  </si>
  <si>
    <t>Nova shema se je začela izvajati konec leta 2009. Podatke podajamo za prvo polno leto izvajanja 2010 in dalje. Enote, ki so vstopile že tekom leta 2009 so sumarno predstavljene v spodnji tabeli.</t>
  </si>
  <si>
    <t>Razen če izrecno navedeno drugače, gre za stanja na koncu posameznega obdobja.</t>
  </si>
  <si>
    <t>ELEKTRARNE V STARI PODPORNI SHEMI</t>
  </si>
  <si>
    <t>konec leta 2010</t>
  </si>
  <si>
    <t>konec leta 2011</t>
  </si>
  <si>
    <t>TIP NAPRAVE</t>
  </si>
  <si>
    <t>ŠTEVILKA VIRA</t>
  </si>
  <si>
    <t>Elektrarne ali toplarne na komunalne odpadke nad 1MW do 10MW (vir 13)</t>
  </si>
  <si>
    <t>začetek leta 2009</t>
  </si>
  <si>
    <t>Opombe:</t>
  </si>
  <si>
    <t>- za leto 2009 nista vključeni termoelektrarni TET in TEŠ, ki sta bili sicer upravičeni do podpore za sosežig lesne biomase do 5%</t>
  </si>
  <si>
    <t>- v začetku leta 2009 so bile enote prevzete od prejšnjih izvajalcev sheme, nato pa je njihovo število postopoma upadalo, večinoma zaradi prehoda v novo podporno shemo</t>
  </si>
  <si>
    <t>- s koncem leta 2011 se je prehodno obdobje veljavnosti stare sheme zaključilo</t>
  </si>
  <si>
    <t>IO</t>
  </si>
  <si>
    <t>TIP ELEKTRARNE</t>
  </si>
  <si>
    <t>Moč (v kW)</t>
  </si>
  <si>
    <t>ELEKTRARNE V NOVI PODPORNI SHEMI</t>
  </si>
  <si>
    <t>OPOMBE:</t>
  </si>
  <si>
    <t>1. kvartal 2013</t>
  </si>
  <si>
    <t>- vsi podatki so na konec obdobja</t>
  </si>
  <si>
    <t>Staro shemo je Borzen prevzel s 1.1.2009 in jo v prehodnem obdobju upravljal do 31.12.2011, ko se je glede na določbe Energetskega zakona zaključila.</t>
  </si>
  <si>
    <t>Shemo od začetka leta 2009 upravlja Borzen, organizator trga z električno energijo, d.o.o. v funkciji Centra za podpore.</t>
  </si>
  <si>
    <t>1. polovica 2013</t>
  </si>
  <si>
    <t>AGREGIRAN TIP ELEKTRARNE</t>
  </si>
  <si>
    <t xml:space="preserve">Bioplinske elektrarne </t>
  </si>
  <si>
    <t>KODE</t>
  </si>
  <si>
    <t>BP, OP, ČN</t>
  </si>
  <si>
    <t>HE</t>
  </si>
  <si>
    <t>Sončne elektrarne</t>
  </si>
  <si>
    <t>SE</t>
  </si>
  <si>
    <t>Vetrne elektrarne</t>
  </si>
  <si>
    <t>VE</t>
  </si>
  <si>
    <t>Elektrarne na biomaso</t>
  </si>
  <si>
    <t>LB, SL</t>
  </si>
  <si>
    <t>SPTE na fosilna goriva</t>
  </si>
  <si>
    <t>SF</t>
  </si>
  <si>
    <t>Drugo</t>
  </si>
  <si>
    <t>Vetrne elektrarne nad 1 MW do 10 MW</t>
  </si>
  <si>
    <t>3. kvartal 2013</t>
  </si>
  <si>
    <t>SPTE na lesno biomaso nad 4000 ur, do 50 kW</t>
  </si>
  <si>
    <t>Vetrne elektrarne nad 50 kW do 1 MW</t>
  </si>
  <si>
    <t>1. kvartal 2014</t>
  </si>
  <si>
    <t>1. polovica 2014</t>
  </si>
  <si>
    <t>1.  polovica 2014</t>
  </si>
  <si>
    <t>3. kvartal 2014</t>
  </si>
  <si>
    <t>3.  kvartal 2014</t>
  </si>
  <si>
    <t>1. kvartal 2015</t>
  </si>
  <si>
    <t>Bioplin iz biomase do 50 kW</t>
  </si>
  <si>
    <t>1. polovica 2015</t>
  </si>
  <si>
    <t>1.  polovica 2015</t>
  </si>
  <si>
    <t>3. kvartal 2015</t>
  </si>
  <si>
    <t>3.  kvartal 2015</t>
  </si>
  <si>
    <t>Elektrarna na plin iz čistilnih naprav do 50 kW</t>
  </si>
  <si>
    <t xml:space="preserve">SPTE na lesno biomaso do 4000 ur, do 50 kW </t>
  </si>
  <si>
    <t>1. kvartal 2016</t>
  </si>
  <si>
    <t>1. polovica 2016</t>
  </si>
  <si>
    <t>1.  polovica 2016</t>
  </si>
  <si>
    <t>3. kvartal 2016</t>
  </si>
  <si>
    <t>3.  kvartal 2016</t>
  </si>
  <si>
    <t>1. kvartal 2017</t>
  </si>
  <si>
    <t>1. polovica 2017</t>
  </si>
  <si>
    <t>3. kvartal 2017</t>
  </si>
  <si>
    <t>Pred EZ-1</t>
  </si>
  <si>
    <t>PO EZ-1</t>
  </si>
  <si>
    <t>Skupaj</t>
  </si>
  <si>
    <t>1. kvartal 2018</t>
  </si>
  <si>
    <t>1. polovica 2018</t>
  </si>
  <si>
    <t>3. kvartal 2018</t>
  </si>
  <si>
    <t>1. kvartal 2019</t>
  </si>
  <si>
    <t>1. polovica 2019</t>
  </si>
  <si>
    <t>3. kvartal 2019</t>
  </si>
  <si>
    <t>1. kvartal 2020</t>
  </si>
  <si>
    <t>1. polovica 2020</t>
  </si>
  <si>
    <t>3. kvartal 2020</t>
  </si>
  <si>
    <t>1. kvartal 2021</t>
  </si>
  <si>
    <t>1. polovica 2021</t>
  </si>
  <si>
    <t>3. kvartal 2021</t>
  </si>
  <si>
    <t>1. kvartal 2022</t>
  </si>
  <si>
    <t>1. polovica 2022</t>
  </si>
  <si>
    <t>3. kvartal 2022</t>
  </si>
  <si>
    <t>1. kvartal 2023</t>
  </si>
  <si>
    <t>1. polovica 2023</t>
  </si>
  <si>
    <t>3. kvartal 2023</t>
  </si>
  <si>
    <t>1. kvartal 2024</t>
  </si>
  <si>
    <t>SPTE na fosilna goriva (do 4.000 ur), nad 25MW do vključno 50MW</t>
  </si>
  <si>
    <t>1. polovica 2024</t>
  </si>
  <si>
    <t>VETRNA ELEKTRARNA</t>
  </si>
  <si>
    <t>3. kvartal 2024</t>
  </si>
  <si>
    <t>1. kvartal 2025</t>
  </si>
  <si>
    <t>1. polovica 2025</t>
  </si>
  <si>
    <t>3. kvartal 2025</t>
  </si>
  <si>
    <t>SPTE na fosilna goriva nad 4000 ur, nad 5 MW do vključno 25 MW</t>
  </si>
  <si>
    <t>SPTE na fosilna goriva nad 4000 ur, nad 50 MW do 200 MW</t>
  </si>
  <si>
    <t>Inačica: podatki na dan 31. 12. 2025</t>
  </si>
  <si>
    <t>SE 13</t>
  </si>
  <si>
    <t xml:space="preserve">Sončne elektrarne - od 1MW do vključno 10MW </t>
  </si>
  <si>
    <t>1. kvartal 2026</t>
  </si>
  <si>
    <t>1. polovica 2026</t>
  </si>
  <si>
    <r>
      <t xml:space="preserve">Tabela: </t>
    </r>
    <r>
      <rPr>
        <b/>
        <sz val="12"/>
        <color indexed="8"/>
        <rFont val="Calibri"/>
        <family val="2"/>
        <charset val="238"/>
        <scheme val="minor"/>
      </rPr>
      <t>Vstop elektrarn v novo shemo tekom leta 2009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</si>
</sst>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Verdana"/>
      <family val="2"/>
      <charset val="238"/>
    </font>
    <font>
      <sz val="10"/>
      <name val="Verdana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2"/>
      <name val="Arial"/>
      <family val="2"/>
      <charset val="238"/>
    </font>
    <font>
      <sz val="10"/>
      <color theme="2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FFFF"/>
      <name val="Arial"/>
      <family val="2"/>
      <charset val="238"/>
    </font>
    <font>
      <sz val="12"/>
      <color rgb="FFFFFFFF"/>
      <name val="Calibri"/>
      <family val="2"/>
      <scheme val="minor"/>
    </font>
    <font>
      <sz val="11"/>
      <color rgb="FFFFFFF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2F359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2"/>
      <name val="Calibri"/>
      <family val="2"/>
      <charset val="238"/>
      <scheme val="minor"/>
    </font>
    <font>
      <b/>
      <sz val="11"/>
      <color theme="2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2F359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2F359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2F3590"/>
        <bgColor indexed="64"/>
      </patternFill>
    </fill>
    <fill>
      <patternFill patternType="solid">
        <fgColor rgb="FF82CA9C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8" fillId="0" borderId="0"/>
    <xf numFmtId="0" fontId="3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1"/>
    <xf numFmtId="0" fontId="4" fillId="0" borderId="0" xfId="6" applyFont="1" applyAlignment="1">
      <alignment horizontal="center" vertical="center"/>
    </xf>
    <xf numFmtId="0" fontId="1" fillId="0" borderId="0" xfId="6"/>
    <xf numFmtId="0" fontId="5" fillId="0" borderId="0" xfId="6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2" fillId="0" borderId="0" xfId="0" quotePrefix="1" applyFont="1"/>
    <xf numFmtId="0" fontId="12" fillId="0" borderId="0" xfId="0" applyFont="1" applyAlignment="1">
      <alignment horizontal="left"/>
    </xf>
    <xf numFmtId="0" fontId="13" fillId="0" borderId="0" xfId="0" applyFont="1"/>
    <xf numFmtId="3" fontId="13" fillId="2" borderId="12" xfId="0" applyNumberFormat="1" applyFont="1" applyFill="1" applyBorder="1" applyAlignment="1">
      <alignment horizontal="right"/>
    </xf>
    <xf numFmtId="3" fontId="13" fillId="2" borderId="13" xfId="0" applyNumberFormat="1" applyFont="1" applyFill="1" applyBorder="1" applyAlignment="1">
      <alignment horizontal="right"/>
    </xf>
    <xf numFmtId="3" fontId="13" fillId="2" borderId="12" xfId="0" applyNumberFormat="1" applyFont="1" applyFill="1" applyBorder="1"/>
    <xf numFmtId="0" fontId="13" fillId="2" borderId="4" xfId="0" applyFont="1" applyFill="1" applyBorder="1"/>
    <xf numFmtId="0" fontId="17" fillId="0" borderId="0" xfId="0" applyFont="1" applyAlignment="1">
      <alignment horizontal="center"/>
    </xf>
    <xf numFmtId="3" fontId="0" fillId="0" borderId="0" xfId="0" applyNumberFormat="1"/>
    <xf numFmtId="0" fontId="2" fillId="2" borderId="0" xfId="0" applyFont="1" applyFill="1"/>
    <xf numFmtId="3" fontId="2" fillId="2" borderId="12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0" fontId="19" fillId="0" borderId="0" xfId="0" applyFont="1"/>
    <xf numFmtId="0" fontId="20" fillId="0" borderId="0" xfId="0" applyFont="1"/>
    <xf numFmtId="3" fontId="13" fillId="2" borderId="21" xfId="0" applyNumberFormat="1" applyFont="1" applyFill="1" applyBorder="1" applyAlignment="1">
      <alignment horizontal="right"/>
    </xf>
    <xf numFmtId="3" fontId="13" fillId="2" borderId="24" xfId="0" applyNumberFormat="1" applyFont="1" applyFill="1" applyBorder="1" applyAlignment="1">
      <alignment horizontal="right"/>
    </xf>
    <xf numFmtId="3" fontId="13" fillId="2" borderId="4" xfId="0" applyNumberFormat="1" applyFont="1" applyFill="1" applyBorder="1" applyAlignment="1">
      <alignment horizontal="right"/>
    </xf>
    <xf numFmtId="3" fontId="2" fillId="2" borderId="12" xfId="0" applyNumberFormat="1" applyFont="1" applyFill="1" applyBorder="1"/>
    <xf numFmtId="3" fontId="13" fillId="2" borderId="4" xfId="0" applyNumberFormat="1" applyFont="1" applyFill="1" applyBorder="1"/>
    <xf numFmtId="0" fontId="0" fillId="0" borderId="0" xfId="0" applyAlignment="1">
      <alignment horizontal="center"/>
    </xf>
    <xf numFmtId="0" fontId="22" fillId="0" borderId="0" xfId="0" applyFont="1"/>
    <xf numFmtId="0" fontId="15" fillId="3" borderId="4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left"/>
    </xf>
    <xf numFmtId="0" fontId="18" fillId="3" borderId="4" xfId="0" applyFont="1" applyFill="1" applyBorder="1" applyAlignment="1">
      <alignment horizontal="left"/>
    </xf>
    <xf numFmtId="0" fontId="15" fillId="3" borderId="19" xfId="0" applyFont="1" applyFill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18" fillId="3" borderId="19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16" fillId="3" borderId="27" xfId="0" applyFont="1" applyFill="1" applyBorder="1" applyAlignment="1">
      <alignment horizontal="center"/>
    </xf>
    <xf numFmtId="0" fontId="15" fillId="3" borderId="24" xfId="0" applyFont="1" applyFill="1" applyBorder="1" applyAlignment="1">
      <alignment horizontal="center"/>
    </xf>
    <xf numFmtId="0" fontId="15" fillId="3" borderId="29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3" fontId="16" fillId="3" borderId="12" xfId="0" applyNumberFormat="1" applyFont="1" applyFill="1" applyBorder="1" applyAlignment="1">
      <alignment horizontal="right"/>
    </xf>
    <xf numFmtId="3" fontId="16" fillId="3" borderId="13" xfId="0" applyNumberFormat="1" applyFont="1" applyFill="1" applyBorder="1" applyAlignment="1">
      <alignment horizontal="right"/>
    </xf>
    <xf numFmtId="3" fontId="16" fillId="3" borderId="12" xfId="0" applyNumberFormat="1" applyFont="1" applyFill="1" applyBorder="1"/>
    <xf numFmtId="3" fontId="18" fillId="3" borderId="12" xfId="0" applyNumberFormat="1" applyFont="1" applyFill="1" applyBorder="1" applyAlignment="1">
      <alignment horizontal="right"/>
    </xf>
    <xf numFmtId="3" fontId="18" fillId="3" borderId="13" xfId="0" applyNumberFormat="1" applyFont="1" applyFill="1" applyBorder="1" applyAlignment="1">
      <alignment horizontal="right"/>
    </xf>
    <xf numFmtId="3" fontId="18" fillId="3" borderId="20" xfId="0" applyNumberFormat="1" applyFont="1" applyFill="1" applyBorder="1" applyAlignment="1">
      <alignment horizontal="right"/>
    </xf>
    <xf numFmtId="3" fontId="18" fillId="3" borderId="12" xfId="0" applyNumberFormat="1" applyFont="1" applyFill="1" applyBorder="1"/>
    <xf numFmtId="0" fontId="18" fillId="3" borderId="0" xfId="0" applyFont="1" applyFill="1"/>
    <xf numFmtId="0" fontId="16" fillId="3" borderId="19" xfId="0" applyFont="1" applyFill="1" applyBorder="1" applyAlignment="1">
      <alignment horizontal="right"/>
    </xf>
    <xf numFmtId="0" fontId="16" fillId="3" borderId="19" xfId="0" applyFont="1" applyFill="1" applyBorder="1"/>
    <xf numFmtId="3" fontId="6" fillId="4" borderId="14" xfId="0" applyNumberFormat="1" applyFont="1" applyFill="1" applyBorder="1" applyAlignment="1">
      <alignment horizontal="right"/>
    </xf>
    <xf numFmtId="3" fontId="6" fillId="4" borderId="8" xfId="0" applyNumberFormat="1" applyFont="1" applyFill="1" applyBorder="1" applyAlignment="1">
      <alignment horizontal="right"/>
    </xf>
    <xf numFmtId="3" fontId="16" fillId="3" borderId="21" xfId="0" applyNumberFormat="1" applyFont="1" applyFill="1" applyBorder="1" applyAlignment="1">
      <alignment horizontal="right"/>
    </xf>
    <xf numFmtId="3" fontId="14" fillId="4" borderId="14" xfId="0" applyNumberFormat="1" applyFont="1" applyFill="1" applyBorder="1" applyAlignment="1">
      <alignment horizontal="right"/>
    </xf>
    <xf numFmtId="3" fontId="14" fillId="4" borderId="8" xfId="0" applyNumberFormat="1" applyFont="1" applyFill="1" applyBorder="1" applyAlignment="1">
      <alignment horizontal="right"/>
    </xf>
    <xf numFmtId="0" fontId="15" fillId="3" borderId="22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center"/>
    </xf>
    <xf numFmtId="3" fontId="18" fillId="3" borderId="24" xfId="0" applyNumberFormat="1" applyFont="1" applyFill="1" applyBorder="1" applyAlignment="1">
      <alignment horizontal="right"/>
    </xf>
    <xf numFmtId="3" fontId="18" fillId="3" borderId="4" xfId="0" applyNumberFormat="1" applyFont="1" applyFill="1" applyBorder="1" applyAlignment="1">
      <alignment horizontal="right"/>
    </xf>
    <xf numFmtId="0" fontId="18" fillId="3" borderId="4" xfId="0" applyFont="1" applyFill="1" applyBorder="1"/>
    <xf numFmtId="3" fontId="18" fillId="3" borderId="4" xfId="0" applyNumberFormat="1" applyFont="1" applyFill="1" applyBorder="1"/>
    <xf numFmtId="3" fontId="16" fillId="3" borderId="24" xfId="0" applyNumberFormat="1" applyFont="1" applyFill="1" applyBorder="1" applyAlignment="1">
      <alignment horizontal="right"/>
    </xf>
    <xf numFmtId="3" fontId="16" fillId="3" borderId="4" xfId="0" applyNumberFormat="1" applyFont="1" applyFill="1" applyBorder="1" applyAlignment="1">
      <alignment horizontal="right"/>
    </xf>
    <xf numFmtId="3" fontId="14" fillId="4" borderId="25" xfId="0" applyNumberFormat="1" applyFont="1" applyFill="1" applyBorder="1" applyAlignment="1">
      <alignment horizontal="right"/>
    </xf>
    <xf numFmtId="0" fontId="15" fillId="3" borderId="27" xfId="0" applyFont="1" applyFill="1" applyBorder="1" applyAlignment="1">
      <alignment horizontal="center"/>
    </xf>
    <xf numFmtId="0" fontId="15" fillId="3" borderId="28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0" fillId="0" borderId="0" xfId="0" quotePrefix="1" applyFont="1"/>
    <xf numFmtId="0" fontId="23" fillId="0" borderId="0" xfId="0" applyFont="1"/>
    <xf numFmtId="0" fontId="0" fillId="0" borderId="0" xfId="0" applyFont="1"/>
    <xf numFmtId="0" fontId="11" fillId="0" borderId="0" xfId="0" applyFont="1" applyFill="1"/>
    <xf numFmtId="0" fontId="25" fillId="3" borderId="4" xfId="0" applyFont="1" applyFill="1" applyBorder="1"/>
    <xf numFmtId="0" fontId="26" fillId="3" borderId="19" xfId="0" applyFont="1" applyFill="1" applyBorder="1"/>
    <xf numFmtId="0" fontId="26" fillId="3" borderId="4" xfId="0" applyFont="1" applyFill="1" applyBorder="1"/>
    <xf numFmtId="0" fontId="25" fillId="3" borderId="19" xfId="0" applyFont="1" applyFill="1" applyBorder="1"/>
    <xf numFmtId="0" fontId="25" fillId="3" borderId="30" xfId="0" applyFont="1" applyFill="1" applyBorder="1" applyAlignment="1">
      <alignment horizontal="center" vertical="center"/>
    </xf>
    <xf numFmtId="0" fontId="25" fillId="3" borderId="31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12" xfId="0" applyNumberFormat="1" applyFont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3" fontId="0" fillId="2" borderId="12" xfId="0" applyNumberFormat="1" applyFont="1" applyFill="1" applyBorder="1"/>
    <xf numFmtId="3" fontId="0" fillId="2" borderId="13" xfId="0" applyNumberFormat="1" applyFont="1" applyFill="1" applyBorder="1"/>
    <xf numFmtId="3" fontId="0" fillId="2" borderId="12" xfId="0" applyNumberFormat="1" applyFont="1" applyFill="1" applyBorder="1" applyAlignment="1">
      <alignment horizontal="right"/>
    </xf>
    <xf numFmtId="3" fontId="0" fillId="2" borderId="13" xfId="0" applyNumberFormat="1" applyFont="1" applyFill="1" applyBorder="1" applyAlignment="1">
      <alignment horizontal="right"/>
    </xf>
    <xf numFmtId="3" fontId="27" fillId="4" borderId="14" xfId="0" applyNumberFormat="1" applyFont="1" applyFill="1" applyBorder="1"/>
    <xf numFmtId="3" fontId="27" fillId="4" borderId="8" xfId="0" applyNumberFormat="1" applyFont="1" applyFill="1" applyBorder="1"/>
    <xf numFmtId="3" fontId="27" fillId="4" borderId="14" xfId="0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0" fontId="2" fillId="0" borderId="0" xfId="1" applyAlignment="1">
      <alignment horizontal="center"/>
    </xf>
    <xf numFmtId="0" fontId="22" fillId="0" borderId="0" xfId="6" applyFont="1" applyAlignment="1">
      <alignment horizontal="left" vertical="center"/>
    </xf>
    <xf numFmtId="0" fontId="28" fillId="0" borderId="1" xfId="1" applyFont="1" applyBorder="1"/>
    <xf numFmtId="0" fontId="28" fillId="0" borderId="2" xfId="1" applyFont="1" applyBorder="1"/>
    <xf numFmtId="0" fontId="27" fillId="0" borderId="3" xfId="1" applyFont="1" applyBorder="1" applyAlignment="1">
      <alignment horizontal="center"/>
    </xf>
    <xf numFmtId="0" fontId="29" fillId="2" borderId="15" xfId="1" applyFont="1" applyFill="1" applyBorder="1" applyAlignment="1">
      <alignment horizontal="center" vertical="center" wrapText="1"/>
    </xf>
    <xf numFmtId="0" fontId="30" fillId="2" borderId="15" xfId="1" applyFont="1" applyFill="1" applyBorder="1"/>
    <xf numFmtId="0" fontId="27" fillId="2" borderId="4" xfId="1" applyFont="1" applyFill="1" applyBorder="1" applyAlignment="1">
      <alignment horizontal="center"/>
    </xf>
    <xf numFmtId="0" fontId="31" fillId="2" borderId="4" xfId="1" applyFont="1" applyFill="1" applyBorder="1" applyAlignment="1">
      <alignment horizontal="center" vertical="center" wrapText="1"/>
    </xf>
    <xf numFmtId="0" fontId="30" fillId="2" borderId="4" xfId="1" applyFont="1" applyFill="1" applyBorder="1"/>
    <xf numFmtId="0" fontId="29" fillId="0" borderId="4" xfId="1" applyFont="1" applyBorder="1" applyAlignment="1">
      <alignment horizontal="center" vertical="center" wrapText="1"/>
    </xf>
    <xf numFmtId="0" fontId="30" fillId="0" borderId="4" xfId="1" applyFont="1" applyBorder="1"/>
    <xf numFmtId="0" fontId="27" fillId="0" borderId="4" xfId="1" applyFont="1" applyBorder="1" applyAlignment="1">
      <alignment horizontal="center"/>
    </xf>
    <xf numFmtId="0" fontId="31" fillId="0" borderId="4" xfId="1" applyFont="1" applyBorder="1" applyAlignment="1">
      <alignment horizontal="center" vertical="center" wrapText="1"/>
    </xf>
    <xf numFmtId="0" fontId="29" fillId="2" borderId="4" xfId="1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32" fillId="0" borderId="0" xfId="6" applyFont="1" applyAlignment="1">
      <alignment horizontal="center" vertical="center"/>
    </xf>
    <xf numFmtId="0" fontId="25" fillId="4" borderId="32" xfId="6" applyFont="1" applyFill="1" applyBorder="1" applyAlignment="1">
      <alignment horizontal="center" vertical="center" wrapText="1"/>
    </xf>
    <xf numFmtId="0" fontId="25" fillId="4" borderId="5" xfId="6" applyFont="1" applyFill="1" applyBorder="1" applyAlignment="1">
      <alignment horizontal="center" vertical="center" wrapText="1"/>
    </xf>
    <xf numFmtId="0" fontId="25" fillId="4" borderId="6" xfId="6" applyFont="1" applyFill="1" applyBorder="1" applyAlignment="1">
      <alignment horizontal="center" vertical="center" wrapText="1"/>
    </xf>
    <xf numFmtId="0" fontId="25" fillId="4" borderId="12" xfId="6" applyFont="1" applyFill="1" applyBorder="1" applyAlignment="1">
      <alignment horizontal="center" vertical="center" wrapText="1"/>
    </xf>
    <xf numFmtId="0" fontId="25" fillId="4" borderId="4" xfId="6" applyFont="1" applyFill="1" applyBorder="1" applyAlignment="1">
      <alignment horizontal="center" vertical="center" wrapText="1"/>
    </xf>
    <xf numFmtId="0" fontId="25" fillId="4" borderId="13" xfId="6" applyFont="1" applyFill="1" applyBorder="1" applyAlignment="1">
      <alignment horizontal="center" vertical="center" wrapText="1"/>
    </xf>
    <xf numFmtId="0" fontId="26" fillId="4" borderId="22" xfId="6" applyFont="1" applyFill="1" applyBorder="1" applyAlignment="1">
      <alignment horizontal="center" vertical="center" wrapText="1"/>
    </xf>
    <xf numFmtId="0" fontId="26" fillId="4" borderId="34" xfId="6" applyFont="1" applyFill="1" applyBorder="1" applyAlignment="1">
      <alignment horizontal="center" vertical="center" wrapText="1"/>
    </xf>
    <xf numFmtId="0" fontId="26" fillId="4" borderId="23" xfId="6" applyFont="1" applyFill="1" applyBorder="1" applyAlignment="1">
      <alignment horizontal="center" vertical="center" wrapText="1"/>
    </xf>
    <xf numFmtId="0" fontId="30" fillId="2" borderId="32" xfId="6" applyFont="1" applyFill="1" applyBorder="1" applyAlignment="1">
      <alignment horizontal="left" vertical="center" wrapText="1" indent="1"/>
    </xf>
    <xf numFmtId="0" fontId="27" fillId="2" borderId="5" xfId="6" applyFont="1" applyFill="1" applyBorder="1" applyAlignment="1">
      <alignment horizontal="center" vertical="center" wrapText="1"/>
    </xf>
    <xf numFmtId="0" fontId="30" fillId="2" borderId="6" xfId="6" applyFont="1" applyFill="1" applyBorder="1" applyAlignment="1">
      <alignment horizontal="left" vertical="center" wrapText="1" indent="2"/>
    </xf>
    <xf numFmtId="0" fontId="30" fillId="2" borderId="14" xfId="6" applyFont="1" applyFill="1" applyBorder="1" applyAlignment="1">
      <alignment horizontal="left" vertical="center" wrapText="1" indent="1"/>
    </xf>
    <xf numFmtId="0" fontId="27" fillId="2" borderId="7" xfId="6" applyFont="1" applyFill="1" applyBorder="1" applyAlignment="1">
      <alignment horizontal="center" vertical="center" wrapText="1"/>
    </xf>
    <xf numFmtId="0" fontId="30" fillId="2" borderId="8" xfId="6" applyFont="1" applyFill="1" applyBorder="1" applyAlignment="1">
      <alignment horizontal="left" vertical="center" wrapText="1" indent="2"/>
    </xf>
    <xf numFmtId="0" fontId="30" fillId="0" borderId="32" xfId="6" applyFont="1" applyBorder="1" applyAlignment="1">
      <alignment horizontal="left" vertical="center" wrapText="1" indent="1"/>
    </xf>
    <xf numFmtId="0" fontId="27" fillId="0" borderId="5" xfId="6" applyFont="1" applyBorder="1" applyAlignment="1">
      <alignment horizontal="center" vertical="center" wrapText="1"/>
    </xf>
    <xf numFmtId="0" fontId="30" fillId="0" borderId="6" xfId="6" applyFont="1" applyBorder="1" applyAlignment="1">
      <alignment horizontal="left" vertical="center" wrapText="1" indent="2"/>
    </xf>
    <xf numFmtId="0" fontId="30" fillId="0" borderId="14" xfId="6" applyFont="1" applyBorder="1" applyAlignment="1">
      <alignment horizontal="left" vertical="center" wrapText="1" indent="1"/>
    </xf>
    <xf numFmtId="0" fontId="27" fillId="0" borderId="7" xfId="6" applyFont="1" applyBorder="1" applyAlignment="1">
      <alignment horizontal="center" vertical="center" wrapText="1"/>
    </xf>
    <xf numFmtId="0" fontId="30" fillId="0" borderId="8" xfId="6" applyFont="1" applyBorder="1" applyAlignment="1">
      <alignment horizontal="left" vertical="center" wrapText="1" indent="2"/>
    </xf>
    <xf numFmtId="0" fontId="30" fillId="0" borderId="9" xfId="6" applyFont="1" applyBorder="1" applyAlignment="1">
      <alignment horizontal="left" vertical="center" wrapText="1" indent="1"/>
    </xf>
    <xf numFmtId="0" fontId="27" fillId="0" borderId="10" xfId="6" applyFont="1" applyBorder="1" applyAlignment="1">
      <alignment horizontal="center" vertical="center" wrapText="1"/>
    </xf>
    <xf numFmtId="0" fontId="30" fillId="0" borderId="11" xfId="6" applyFont="1" applyBorder="1" applyAlignment="1">
      <alignment horizontal="left" vertical="center" wrapText="1" indent="2"/>
    </xf>
    <xf numFmtId="0" fontId="30" fillId="2" borderId="9" xfId="6" applyFont="1" applyFill="1" applyBorder="1" applyAlignment="1">
      <alignment horizontal="left" vertical="center" wrapText="1" indent="1"/>
    </xf>
    <xf numFmtId="0" fontId="27" fillId="2" borderId="10" xfId="6" applyFont="1" applyFill="1" applyBorder="1" applyAlignment="1">
      <alignment horizontal="center" vertical="center" wrapText="1"/>
    </xf>
    <xf numFmtId="0" fontId="30" fillId="2" borderId="11" xfId="6" applyFont="1" applyFill="1" applyBorder="1" applyAlignment="1">
      <alignment horizontal="left" vertical="center" wrapText="1" indent="2"/>
    </xf>
    <xf numFmtId="0" fontId="30" fillId="0" borderId="33" xfId="6" applyFont="1" applyBorder="1" applyAlignment="1">
      <alignment horizontal="left" vertical="center" wrapText="1" indent="1"/>
    </xf>
    <xf numFmtId="0" fontId="30" fillId="0" borderId="16" xfId="4" applyFont="1" applyBorder="1" applyAlignment="1">
      <alignment horizontal="left" vertical="center" wrapText="1" indent="1"/>
    </xf>
    <xf numFmtId="0" fontId="30" fillId="2" borderId="33" xfId="6" applyFont="1" applyFill="1" applyBorder="1" applyAlignment="1">
      <alignment horizontal="left" vertical="center" wrapText="1" indent="1"/>
    </xf>
    <xf numFmtId="0" fontId="30" fillId="2" borderId="16" xfId="4" applyFont="1" applyFill="1" applyBorder="1" applyAlignment="1">
      <alignment horizontal="left" vertical="center" wrapText="1" indent="1"/>
    </xf>
    <xf numFmtId="0" fontId="30" fillId="2" borderId="16" xfId="6" applyFont="1" applyFill="1" applyBorder="1" applyAlignment="1">
      <alignment horizontal="left" vertical="center" wrapText="1" indent="1"/>
    </xf>
    <xf numFmtId="0" fontId="27" fillId="2" borderId="17" xfId="6" applyFont="1" applyFill="1" applyBorder="1" applyAlignment="1">
      <alignment horizontal="center" vertical="center" wrapText="1"/>
    </xf>
    <xf numFmtId="0" fontId="30" fillId="2" borderId="18" xfId="6" applyFont="1" applyFill="1" applyBorder="1" applyAlignment="1">
      <alignment horizontal="left" vertical="center" wrapText="1" indent="2"/>
    </xf>
    <xf numFmtId="0" fontId="0" fillId="0" borderId="4" xfId="0" applyFont="1" applyBorder="1"/>
    <xf numFmtId="0" fontId="0" fillId="2" borderId="4" xfId="0" applyFont="1" applyFill="1" applyBorder="1"/>
    <xf numFmtId="0" fontId="21" fillId="4" borderId="4" xfId="0" applyFont="1" applyFill="1" applyBorder="1"/>
    <xf numFmtId="0" fontId="33" fillId="0" borderId="0" xfId="0" applyFon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0" fontId="24" fillId="3" borderId="4" xfId="0" applyFont="1" applyFill="1" applyBorder="1"/>
    <xf numFmtId="0" fontId="33" fillId="0" borderId="4" xfId="0" applyFont="1" applyBorder="1"/>
    <xf numFmtId="0" fontId="33" fillId="2" borderId="4" xfId="0" applyFont="1" applyFill="1" applyBorder="1"/>
    <xf numFmtId="0" fontId="35" fillId="4" borderId="4" xfId="0" applyFont="1" applyFill="1" applyBorder="1"/>
    <xf numFmtId="0" fontId="37" fillId="0" borderId="0" xfId="0" applyFont="1"/>
  </cellXfs>
  <cellStyles count="8">
    <cellStyle name="Normal" xfId="0" builtinId="0"/>
    <cellStyle name="Normal 2" xfId="1" xr:uid="{BB5C332E-45FA-4403-A302-7E7EF88C3372}"/>
    <cellStyle name="Normal 2 2" xfId="2" xr:uid="{22D8619F-B23A-4F72-B1EE-AEF256BDFCD5}"/>
    <cellStyle name="Normal 3" xfId="3" xr:uid="{B6B16A39-D385-41D7-9977-8951848F22A3}"/>
    <cellStyle name="Normal 4" xfId="4" xr:uid="{70BBF49B-A830-491F-BEA8-503626FE2D54}"/>
    <cellStyle name="Normal 5" xfId="5" xr:uid="{8AED6BD0-A324-44C1-91A9-D208186AB700}"/>
    <cellStyle name="Normal_Register KP - SODO - ver12feb09" xfId="6" xr:uid="{C5C2E3EB-4702-4140-9135-128D53664ADF}"/>
    <cellStyle name="Percent 2" xfId="7" xr:uid="{21DAFBC3-7536-408B-A699-49CB52B7FF3E}"/>
  </cellStyles>
  <dxfs count="0"/>
  <tableStyles count="0" defaultTableStyle="TableStyleMedium2" defaultPivotStyle="PivotStyleLight16"/>
  <colors>
    <mruColors>
      <color rgb="FF82CA9C"/>
      <color rgb="FF2F35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501632627616877"/>
          <c:y val="0.16066198961971859"/>
          <c:w val="0.50225235973267468"/>
          <c:h val="0.7684838737263105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CECFF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C102-422A-8714-B27F888F583C}"/>
              </c:ext>
            </c:extLst>
          </c:dPt>
          <c:dPt>
            <c:idx val="1"/>
            <c:bubble3D val="0"/>
            <c:spPr>
              <a:solidFill>
                <a:srgbClr val="FF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102-422A-8714-B27F888F583C}"/>
              </c:ext>
            </c:extLst>
          </c:dPt>
          <c:dPt>
            <c:idx val="2"/>
            <c:bubble3D val="0"/>
            <c:spPr>
              <a:solidFill>
                <a:srgbClr val="FFFF99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C102-422A-8714-B27F888F583C}"/>
              </c:ext>
            </c:extLst>
          </c:dPt>
          <c:dPt>
            <c:idx val="3"/>
            <c:bubble3D val="0"/>
            <c:spPr>
              <a:solidFill>
                <a:srgbClr val="CCFF99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102-422A-8714-B27F888F583C}"/>
              </c:ext>
            </c:extLst>
          </c:dPt>
          <c:dPt>
            <c:idx val="4"/>
            <c:bubble3D val="0"/>
            <c:spPr>
              <a:solidFill>
                <a:srgbClr val="FFE2A7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C102-422A-8714-B27F888F583C}"/>
              </c:ext>
            </c:extLst>
          </c:dPt>
          <c:dPt>
            <c:idx val="5"/>
            <c:bubble3D val="0"/>
            <c:spPr>
              <a:solidFill>
                <a:srgbClr val="DDDDDD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102-422A-8714-B27F888F58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C102-422A-8714-B27F888F583C}"/>
              </c:ext>
            </c:extLst>
          </c:dPt>
          <c:dLbls>
            <c:dLbl>
              <c:idx val="0"/>
              <c:layout>
                <c:manualLayout>
                  <c:x val="0.10781874068013636"/>
                  <c:y val="-2.096817869162228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02-422A-8714-B27F888F583C}"/>
                </c:ext>
              </c:extLst>
            </c:dLbl>
            <c:dLbl>
              <c:idx val="1"/>
              <c:layout>
                <c:manualLayout>
                  <c:x val="0.17209210215467208"/>
                  <c:y val="3.545176023220999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02-422A-8714-B27F888F583C}"/>
                </c:ext>
              </c:extLst>
            </c:dLbl>
            <c:dLbl>
              <c:idx val="2"/>
              <c:layout>
                <c:manualLayout>
                  <c:x val="0.1788151788151788"/>
                  <c:y val="-8.3542188805346695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02-422A-8714-B27F888F583C}"/>
                </c:ext>
              </c:extLst>
            </c:dLbl>
            <c:dLbl>
              <c:idx val="3"/>
              <c:layout>
                <c:manualLayout>
                  <c:x val="-0.14297217099396686"/>
                  <c:y val="7.464263929828925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02-422A-8714-B27F888F583C}"/>
                </c:ext>
              </c:extLst>
            </c:dLbl>
            <c:dLbl>
              <c:idx val="4"/>
              <c:layout>
                <c:manualLayout>
                  <c:x val="-0.24965114858621676"/>
                  <c:y val="2.1456590856410246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02-422A-8714-B27F888F583C}"/>
                </c:ext>
              </c:extLst>
            </c:dLbl>
            <c:dLbl>
              <c:idx val="5"/>
              <c:layout>
                <c:manualLayout>
                  <c:x val="-0.11078164780563984"/>
                  <c:y val="-2.351576950497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02-422A-8714-B27F888F583C}"/>
                </c:ext>
              </c:extLst>
            </c:dLbl>
            <c:dLbl>
              <c:idx val="6"/>
              <c:layout>
                <c:manualLayout>
                  <c:x val="1.1931713916547961E-2"/>
                  <c:y val="-3.44972333712738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02-422A-8714-B27F888F583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'Nova shema 2010-&gt;'!$A$75:$A$81</c:f>
              <c:strCache>
                <c:ptCount val="7"/>
                <c:pt idx="0">
                  <c:v>Hidroelektrarne</c:v>
                </c:pt>
                <c:pt idx="1">
                  <c:v>Vetrne elektrarne</c:v>
                </c:pt>
                <c:pt idx="2">
                  <c:v>Sončne elektrarne</c:v>
                </c:pt>
                <c:pt idx="3">
                  <c:v>Elektrarne na biomaso</c:v>
                </c:pt>
                <c:pt idx="4">
                  <c:v>Bioplinske elektrarne </c:v>
                </c:pt>
                <c:pt idx="5">
                  <c:v>SPTE na fosilna goriva</c:v>
                </c:pt>
                <c:pt idx="6">
                  <c:v>Drugo</c:v>
                </c:pt>
              </c:strCache>
            </c:strRef>
          </c:cat>
          <c:val>
            <c:numRef>
              <c:f>'Nova shema 2010-&gt;'!$DK$75:$DK$81</c:f>
              <c:numCache>
                <c:formatCode>#,##0</c:formatCode>
                <c:ptCount val="7"/>
                <c:pt idx="0">
                  <c:v>62</c:v>
                </c:pt>
                <c:pt idx="1">
                  <c:v>2</c:v>
                </c:pt>
                <c:pt idx="2">
                  <c:v>2511</c:v>
                </c:pt>
                <c:pt idx="3">
                  <c:v>24</c:v>
                </c:pt>
                <c:pt idx="4">
                  <c:v>14</c:v>
                </c:pt>
                <c:pt idx="5">
                  <c:v>53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02-422A-8714-B27F888F5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2">
        <a:alpha val="0"/>
      </a:schemeClr>
    </a:solidFill>
  </c:spPr>
  <c:txPr>
    <a:bodyPr/>
    <a:lstStyle/>
    <a:p>
      <a:pPr>
        <a:defRPr sz="1000" b="0" i="0" u="none" strike="noStrike" baseline="0">
          <a:solidFill>
            <a:srgbClr val="003366"/>
          </a:solidFill>
          <a:latin typeface="Calibri"/>
          <a:ea typeface="Calibri"/>
          <a:cs typeface="Calibri"/>
        </a:defRPr>
      </a:pPr>
      <a:endParaRPr lang="sl-SI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r>
              <a:rPr lang="sl-SI" sz="18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rPr>
              <a:t>Elektrarne v shemi - po moči (kW in %) (na dan 31.3.2026)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accent1"/>
              </a:solidFill>
            </a:ln>
          </c:spPr>
          <c:dPt>
            <c:idx val="0"/>
            <c:bubble3D val="0"/>
            <c:spPr>
              <a:solidFill>
                <a:srgbClr val="CCECFF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DA4E-4F68-B36D-F6C3438CD09D}"/>
              </c:ext>
            </c:extLst>
          </c:dPt>
          <c:dPt>
            <c:idx val="1"/>
            <c:bubble3D val="0"/>
            <c:spPr>
              <a:solidFill>
                <a:srgbClr val="FFFFFF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A4E-4F68-B36D-F6C3438CD09D}"/>
              </c:ext>
            </c:extLst>
          </c:dPt>
          <c:dPt>
            <c:idx val="2"/>
            <c:bubble3D val="0"/>
            <c:spPr>
              <a:solidFill>
                <a:srgbClr val="FFFF99"/>
              </a:solidFill>
              <a:ln>
                <a:solidFill>
                  <a:srgbClr val="060D38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DA4E-4F68-B36D-F6C3438CD09D}"/>
              </c:ext>
            </c:extLst>
          </c:dPt>
          <c:dPt>
            <c:idx val="3"/>
            <c:bubble3D val="0"/>
            <c:spPr>
              <a:solidFill>
                <a:srgbClr val="CCFF99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A4E-4F68-B36D-F6C3438CD09D}"/>
              </c:ext>
            </c:extLst>
          </c:dPt>
          <c:dPt>
            <c:idx val="4"/>
            <c:bubble3D val="0"/>
            <c:spPr>
              <a:solidFill>
                <a:srgbClr val="FFE2A7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DA4E-4F68-B36D-F6C3438CD09D}"/>
              </c:ext>
            </c:extLst>
          </c:dPt>
          <c:dPt>
            <c:idx val="5"/>
            <c:bubble3D val="0"/>
            <c:spPr>
              <a:solidFill>
                <a:srgbClr val="DDDDDD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A4E-4F68-B36D-F6C3438CD09D}"/>
              </c:ext>
            </c:extLst>
          </c:dPt>
          <c:dPt>
            <c:idx val="6"/>
            <c:bubble3D val="0"/>
            <c:spPr>
              <a:solidFill>
                <a:srgbClr val="6F6F6F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DA4E-4F68-B36D-F6C3438CD09D}"/>
              </c:ext>
            </c:extLst>
          </c:dPt>
          <c:dLbls>
            <c:dLbl>
              <c:idx val="0"/>
              <c:layout>
                <c:manualLayout>
                  <c:x val="8.3376108039963481E-2"/>
                  <c:y val="-4.185158673347668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4E-4F68-B36D-F6C3438CD09D}"/>
                </c:ext>
              </c:extLst>
            </c:dLbl>
            <c:dLbl>
              <c:idx val="1"/>
              <c:layout>
                <c:manualLayout>
                  <c:x val="0.14306029196428222"/>
                  <c:y val="6.2739676829863478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4E-4F68-B36D-F6C3438CD09D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DA4E-4F68-B36D-F6C3438CD09D}"/>
                </c:ext>
              </c:extLst>
            </c:dLbl>
            <c:dLbl>
              <c:idx val="3"/>
              <c:layout>
                <c:manualLayout>
                  <c:x val="1.2325769370065531E-2"/>
                  <c:y val="4.1797621013760656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4E-4F68-B36D-F6C3438CD09D}"/>
                </c:ext>
              </c:extLst>
            </c:dLbl>
            <c:dLbl>
              <c:idx val="4"/>
              <c:layout>
                <c:manualLayout>
                  <c:x val="-0.1001199521482951"/>
                  <c:y val="-4.2346630510842517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E-4F68-B36D-F6C3438CD09D}"/>
                </c:ext>
              </c:extLst>
            </c:dLbl>
            <c:dLbl>
              <c:idx val="5"/>
              <c:layout>
                <c:manualLayout>
                  <c:x val="-9.5530535653360633E-3"/>
                  <c:y val="8.3594566353187051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E-4F68-B36D-F6C3438CD09D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l-SI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4E-4F68-B36D-F6C3438CD09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'Nova shema 2010-&gt;'!$A$75:$A$81</c:f>
              <c:strCache>
                <c:ptCount val="7"/>
                <c:pt idx="0">
                  <c:v>Hidroelektrarne</c:v>
                </c:pt>
                <c:pt idx="1">
                  <c:v>Vetrne elektrarne</c:v>
                </c:pt>
                <c:pt idx="2">
                  <c:v>Sončne elektrarne</c:v>
                </c:pt>
                <c:pt idx="3">
                  <c:v>Elektrarne na biomaso</c:v>
                </c:pt>
                <c:pt idx="4">
                  <c:v>Bioplinske elektrarne </c:v>
                </c:pt>
                <c:pt idx="5">
                  <c:v>SPTE na fosilna goriva</c:v>
                </c:pt>
                <c:pt idx="6">
                  <c:v>Drugo</c:v>
                </c:pt>
              </c:strCache>
            </c:strRef>
          </c:cat>
          <c:val>
            <c:numRef>
              <c:f>'Nova shema 2010-&gt;'!$DL$75:$DL$81</c:f>
              <c:numCache>
                <c:formatCode>#,##0</c:formatCode>
                <c:ptCount val="7"/>
                <c:pt idx="0">
                  <c:v>12305.36</c:v>
                </c:pt>
                <c:pt idx="1">
                  <c:v>3210</c:v>
                </c:pt>
                <c:pt idx="2">
                  <c:v>248012.67000000004</c:v>
                </c:pt>
                <c:pt idx="3">
                  <c:v>8523.9</c:v>
                </c:pt>
                <c:pt idx="4">
                  <c:v>10575</c:v>
                </c:pt>
                <c:pt idx="5">
                  <c:v>196853.3</c:v>
                </c:pt>
                <c:pt idx="6">
                  <c:v>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4E-4F68-B36D-F6C3438CD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2">
        <a:alpha val="0"/>
      </a:schemeClr>
    </a:solidFill>
  </c:spPr>
  <c:txPr>
    <a:bodyPr/>
    <a:lstStyle/>
    <a:p>
      <a:pPr>
        <a:defRPr sz="1000" b="0" i="0" u="none" strike="noStrike" baseline="0">
          <a:solidFill>
            <a:srgbClr val="003366"/>
          </a:solidFill>
          <a:latin typeface="Calibri"/>
          <a:ea typeface="Calibri"/>
          <a:cs typeface="Calibri"/>
        </a:defRPr>
      </a:pPr>
      <a:endParaRPr lang="sl-S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1E138D-284D-4E18-90F5-497747883CF8}">
  <sheetPr/>
  <sheetViews>
    <sheetView zoomScale="11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66850FF-53C8-4E9F-9CA6-4053FB306003}">
  <sheetPr/>
  <sheetViews>
    <sheetView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268941</xdr:colOff>
      <xdr:row>4</xdr:row>
      <xdr:rowOff>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15D2E9-96F4-4B3F-8EAE-53256ECD4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7059" cy="7622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2019300</xdr:colOff>
      <xdr:row>4</xdr:row>
      <xdr:rowOff>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D84B2E-42CC-4D51-B192-EB35A637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7622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0BE1F7-60A4-660B-106A-B436659D58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0.08481</cdr:x>
      <cdr:y>0.00577</cdr:y>
    </cdr:from>
    <cdr:to>
      <cdr:x>0.87876</cdr:x>
      <cdr:y>0.07418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30382" y="28019"/>
          <a:ext cx="5901409" cy="332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l-SI" sz="1500" b="1">
              <a:solidFill>
                <a:srgbClr val="003366"/>
              </a:solidFill>
              <a:latin typeface="+mn-lt"/>
              <a:cs typeface="Arial" pitchFamily="34" charset="0"/>
            </a:rPr>
            <a:t>Elektrarne v shemi - po številu</a:t>
          </a:r>
          <a:r>
            <a:rPr lang="sl-SI" sz="1500" b="1" baseline="0">
              <a:solidFill>
                <a:srgbClr val="003366"/>
              </a:solidFill>
              <a:latin typeface="+mn-lt"/>
              <a:cs typeface="Arial" pitchFamily="34" charset="0"/>
            </a:rPr>
            <a:t> (N in %) (na dan</a:t>
          </a:r>
          <a:r>
            <a:rPr lang="en-GB" sz="1500" b="1" baseline="0">
              <a:solidFill>
                <a:srgbClr val="003366"/>
              </a:solidFill>
              <a:latin typeface="+mn-lt"/>
              <a:cs typeface="Arial" pitchFamily="34" charset="0"/>
            </a:rPr>
            <a:t> 31.3.2026)</a:t>
          </a:r>
          <a:endParaRPr lang="sl-SI" sz="1500" b="1">
            <a:solidFill>
              <a:srgbClr val="003366"/>
            </a:solidFill>
            <a:latin typeface="+mn-lt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0.36114</cdr:x>
      <cdr:y>0.0521</cdr:y>
    </cdr:from>
    <cdr:to>
      <cdr:x>0.63798</cdr:x>
      <cdr:y>0.14221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190875" y="190500"/>
          <a:ext cx="297180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l-SI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958F12-2841-0D42-9CE9-EA2600F0C3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2019300</xdr:colOff>
      <xdr:row>4</xdr:row>
      <xdr:rowOff>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8C3EE-554F-478F-BC88-AC5566BDD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7622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2018538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1B705C-7F6E-430E-A5EC-28C2F9D2B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8538" cy="6275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7AAF50-557C-4D99-B0E5-3AEEFDFF0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750" cy="647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orzen">
      <a:dk1>
        <a:srgbClr val="060D38"/>
      </a:dk1>
      <a:lt1>
        <a:srgbClr val="060D38"/>
      </a:lt1>
      <a:dk2>
        <a:srgbClr val="FFFFFF"/>
      </a:dk2>
      <a:lt2>
        <a:srgbClr val="FFFFFF"/>
      </a:lt2>
      <a:accent1>
        <a:srgbClr val="060D38"/>
      </a:accent1>
      <a:accent2>
        <a:srgbClr val="060D38"/>
      </a:accent2>
      <a:accent3>
        <a:srgbClr val="B3DC1F"/>
      </a:accent3>
      <a:accent4>
        <a:srgbClr val="B3DC1F"/>
      </a:accent4>
      <a:accent5>
        <a:srgbClr val="EAE9EF"/>
      </a:accent5>
      <a:accent6>
        <a:srgbClr val="EAE9EF"/>
      </a:accent6>
      <a:hlink>
        <a:srgbClr val="060D38"/>
      </a:hlink>
      <a:folHlink>
        <a:srgbClr val="060D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115A-235C-43B2-A66B-464D7D9DFCF0}">
  <sheetPr>
    <tabColor rgb="FFFFFF00"/>
  </sheetPr>
  <dimension ref="A1:M34"/>
  <sheetViews>
    <sheetView tabSelected="1" zoomScale="85" zoomScaleNormal="85" workbookViewId="0">
      <selection activeCell="F33" sqref="F33"/>
    </sheetView>
  </sheetViews>
  <sheetFormatPr defaultRowHeight="15" x14ac:dyDescent="0.25"/>
  <cols>
    <col min="1" max="1" width="26.140625" customWidth="1"/>
    <col min="2" max="2" width="15.85546875" bestFit="1" customWidth="1"/>
    <col min="3" max="3" width="29.7109375" customWidth="1"/>
  </cols>
  <sheetData>
    <row r="1" spans="1:13" x14ac:dyDescent="0.25">
      <c r="A1" s="148"/>
      <c r="B1" s="148"/>
    </row>
    <row r="2" spans="1:13" x14ac:dyDescent="0.25">
      <c r="A2" s="148"/>
      <c r="B2" s="148"/>
    </row>
    <row r="3" spans="1:13" x14ac:dyDescent="0.25">
      <c r="A3" s="148"/>
      <c r="B3" s="148"/>
    </row>
    <row r="4" spans="1:13" x14ac:dyDescent="0.25">
      <c r="A4" s="148"/>
      <c r="B4" s="148"/>
    </row>
    <row r="5" spans="1:13" ht="21.75" customHeight="1" x14ac:dyDescent="0.25">
      <c r="A5" s="149" t="s">
        <v>173</v>
      </c>
      <c r="B5" s="71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x14ac:dyDescent="0.25">
      <c r="A6" s="71"/>
      <c r="B6" s="71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.75" x14ac:dyDescent="0.25">
      <c r="A7" s="150" t="s">
        <v>172</v>
      </c>
      <c r="B7" s="150"/>
      <c r="C7" s="72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.75" x14ac:dyDescent="0.25">
      <c r="A8" s="150"/>
      <c r="B8" s="150"/>
      <c r="C8" s="72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5.75" x14ac:dyDescent="0.25">
      <c r="A9" s="150" t="s">
        <v>174</v>
      </c>
      <c r="B9" s="150"/>
      <c r="C9" s="72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5.75" x14ac:dyDescent="0.25">
      <c r="A10" s="150"/>
      <c r="B10" s="150"/>
      <c r="C10" s="72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5.75" x14ac:dyDescent="0.25">
      <c r="A11" s="150" t="s">
        <v>197</v>
      </c>
      <c r="B11" s="150"/>
      <c r="C11" s="72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5.75" x14ac:dyDescent="0.25">
      <c r="A12" s="150"/>
      <c r="B12" s="150"/>
      <c r="C12" s="72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5.75" x14ac:dyDescent="0.25">
      <c r="A13" s="150" t="s">
        <v>175</v>
      </c>
      <c r="B13" s="150"/>
      <c r="C13" s="72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15.75" x14ac:dyDescent="0.25">
      <c r="A14" s="150"/>
      <c r="B14" s="150"/>
      <c r="C14" s="72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5.75" x14ac:dyDescent="0.25">
      <c r="A15" s="150" t="s">
        <v>196</v>
      </c>
      <c r="B15" s="150"/>
      <c r="C15" s="72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15.75" x14ac:dyDescent="0.25">
      <c r="A16" s="150"/>
      <c r="B16" s="150"/>
      <c r="C16" s="72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ht="15.75" x14ac:dyDescent="0.25">
      <c r="A17" s="150" t="s">
        <v>176</v>
      </c>
      <c r="B17" s="150"/>
      <c r="C17" s="72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15.75" x14ac:dyDescent="0.25">
      <c r="A18" s="150"/>
      <c r="B18" s="150"/>
      <c r="C18" s="72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5.75" x14ac:dyDescent="0.25">
      <c r="A19" s="150" t="s">
        <v>177</v>
      </c>
      <c r="B19" s="150"/>
      <c r="C19" s="72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5.75" x14ac:dyDescent="0.25">
      <c r="A20" s="150"/>
      <c r="B20" s="150"/>
      <c r="C20" s="72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5.75" x14ac:dyDescent="0.25">
      <c r="A21" s="151" t="s">
        <v>274</v>
      </c>
      <c r="B21" s="150"/>
      <c r="C21" s="72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 x14ac:dyDescent="0.25">
      <c r="A22" s="151"/>
      <c r="B22" s="150"/>
      <c r="C22" s="72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21.75" customHeight="1" x14ac:dyDescent="0.25">
      <c r="A23" s="152" t="s">
        <v>41</v>
      </c>
      <c r="B23" s="152" t="s">
        <v>44</v>
      </c>
      <c r="C23" s="74" t="s">
        <v>45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15.75" x14ac:dyDescent="0.25">
      <c r="A24" s="153" t="s">
        <v>46</v>
      </c>
      <c r="B24" s="153">
        <v>2</v>
      </c>
      <c r="C24" s="145">
        <v>1970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.75" x14ac:dyDescent="0.25">
      <c r="A25" s="154" t="s">
        <v>47</v>
      </c>
      <c r="B25" s="154">
        <v>3</v>
      </c>
      <c r="C25" s="146">
        <v>717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5.75" x14ac:dyDescent="0.25">
      <c r="A26" s="153" t="s">
        <v>48</v>
      </c>
      <c r="B26" s="153">
        <v>66</v>
      </c>
      <c r="C26" s="145">
        <v>2893.44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5.75" x14ac:dyDescent="0.25">
      <c r="A27" s="154" t="s">
        <v>49</v>
      </c>
      <c r="B27" s="154">
        <v>1</v>
      </c>
      <c r="C27" s="146">
        <v>24.8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5.75" x14ac:dyDescent="0.25">
      <c r="A28" s="153" t="s">
        <v>262</v>
      </c>
      <c r="B28" s="153">
        <v>3</v>
      </c>
      <c r="C28" s="145">
        <v>20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5.75" x14ac:dyDescent="0.25">
      <c r="A29" s="155" t="s">
        <v>26</v>
      </c>
      <c r="B29" s="155">
        <v>75</v>
      </c>
      <c r="C29" s="147">
        <v>5625.24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5.75" x14ac:dyDescent="0.25">
      <c r="A30" s="150"/>
      <c r="B30" s="150"/>
      <c r="C30" s="72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ht="15.75" x14ac:dyDescent="0.25">
      <c r="A31" s="150"/>
      <c r="B31" s="150"/>
      <c r="C31" s="72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ht="15.75" x14ac:dyDescent="0.25">
      <c r="A32" s="156" t="s">
        <v>269</v>
      </c>
      <c r="B32" s="150"/>
      <c r="C32" s="72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15.75" x14ac:dyDescent="0.25">
      <c r="A33" s="71"/>
      <c r="B33" s="71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</sheetData>
  <mergeCells count="1">
    <mergeCell ref="A1:B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F2BC-C107-47FC-9344-13C51EAA4FB5}">
  <sheetPr>
    <tabColor rgb="FF00B050"/>
  </sheetPr>
  <dimension ref="A1:DM82"/>
  <sheetViews>
    <sheetView zoomScale="85" zoomScaleNormal="85" workbookViewId="0">
      <pane xSplit="1" topLeftCell="DC1" activePane="topRight" state="frozen"/>
      <selection pane="topRight" activeCell="DF88" sqref="DF88"/>
    </sheetView>
  </sheetViews>
  <sheetFormatPr defaultRowHeight="15" x14ac:dyDescent="0.25"/>
  <cols>
    <col min="1" max="1" width="57.140625" customWidth="1"/>
    <col min="2" max="2" width="15.85546875" customWidth="1"/>
    <col min="3" max="3" width="12.7109375" customWidth="1"/>
    <col min="4" max="4" width="14.7109375" customWidth="1"/>
    <col min="5" max="5" width="12.7109375" customWidth="1"/>
    <col min="6" max="6" width="14.7109375" customWidth="1"/>
    <col min="7" max="7" width="12.7109375" customWidth="1"/>
    <col min="8" max="8" width="14.7109375" customWidth="1"/>
    <col min="9" max="9" width="12.7109375" customWidth="1"/>
    <col min="10" max="10" width="14.7109375" customWidth="1"/>
    <col min="11" max="11" width="12.7109375" customWidth="1"/>
    <col min="12" max="12" width="14.7109375" customWidth="1"/>
    <col min="13" max="14" width="13.7109375" customWidth="1"/>
    <col min="15" max="19" width="12.140625" customWidth="1"/>
    <col min="20" max="20" width="11.140625" customWidth="1"/>
    <col min="21" max="21" width="10.7109375" customWidth="1"/>
    <col min="22" max="22" width="15.5703125" customWidth="1"/>
    <col min="23" max="23" width="16.28515625" customWidth="1"/>
    <col min="24" max="24" width="15.28515625" customWidth="1"/>
    <col min="25" max="25" width="13.140625" customWidth="1"/>
    <col min="26" max="26" width="12.42578125" customWidth="1"/>
    <col min="27" max="27" width="13.5703125" customWidth="1"/>
    <col min="28" max="28" width="14" customWidth="1"/>
    <col min="29" max="29" width="14.140625" customWidth="1"/>
    <col min="30" max="30" width="16" customWidth="1"/>
    <col min="31" max="31" width="14.28515625" customWidth="1"/>
    <col min="32" max="32" width="15.7109375" customWidth="1"/>
    <col min="33" max="33" width="15.42578125" customWidth="1"/>
    <col min="34" max="34" width="14.85546875" customWidth="1"/>
    <col min="35" max="35" width="12.5703125" customWidth="1"/>
    <col min="36" max="36" width="15.5703125" customWidth="1"/>
    <col min="37" max="37" width="11.42578125" customWidth="1"/>
    <col min="38" max="39" width="12.140625" customWidth="1"/>
    <col min="40" max="40" width="12.5703125" customWidth="1"/>
    <col min="41" max="41" width="16.140625" customWidth="1"/>
    <col min="42" max="42" width="19.85546875" customWidth="1"/>
    <col min="43" max="44" width="17.42578125" customWidth="1"/>
    <col min="45" max="45" width="20.5703125" customWidth="1"/>
    <col min="46" max="46" width="19.5703125" customWidth="1"/>
    <col min="47" max="47" width="20.5703125" customWidth="1"/>
    <col min="48" max="48" width="19.85546875" customWidth="1"/>
    <col min="49" max="49" width="16.28515625" customWidth="1"/>
    <col min="50" max="50" width="16.140625" customWidth="1"/>
    <col min="51" max="51" width="20.42578125" customWidth="1"/>
    <col min="52" max="52" width="21.7109375" customWidth="1"/>
    <col min="53" max="53" width="20.42578125" customWidth="1"/>
    <col min="54" max="55" width="18.28515625" customWidth="1"/>
    <col min="56" max="56" width="23.85546875" customWidth="1"/>
    <col min="57" max="57" width="17" customWidth="1"/>
    <col min="58" max="58" width="20.5703125" customWidth="1"/>
    <col min="59" max="59" width="22.5703125" customWidth="1"/>
    <col min="60" max="60" width="25.7109375" customWidth="1"/>
    <col min="61" max="61" width="20.7109375" customWidth="1"/>
    <col min="62" max="62" width="19.85546875" customWidth="1"/>
    <col min="63" max="63" width="18.85546875" customWidth="1"/>
    <col min="64" max="64" width="20.7109375" customWidth="1"/>
    <col min="65" max="65" width="30.28515625" customWidth="1"/>
    <col min="66" max="66" width="30.7109375" customWidth="1"/>
    <col min="67" max="67" width="27.42578125" customWidth="1"/>
    <col min="68" max="68" width="26.7109375" customWidth="1"/>
    <col min="69" max="69" width="28.140625" customWidth="1"/>
    <col min="70" max="70" width="23" customWidth="1"/>
    <col min="71" max="71" width="26.5703125" customWidth="1"/>
    <col min="72" max="72" width="24.140625" customWidth="1"/>
    <col min="73" max="73" width="23.140625" customWidth="1"/>
    <col min="74" max="74" width="23.85546875" customWidth="1"/>
    <col min="75" max="75" width="23.140625" customWidth="1"/>
    <col min="76" max="76" width="23.85546875" customWidth="1"/>
    <col min="77" max="77" width="24.5703125" customWidth="1"/>
    <col min="78" max="78" width="28.5703125" customWidth="1"/>
    <col min="79" max="79" width="24.5703125" customWidth="1"/>
    <col min="80" max="80" width="28.5703125" customWidth="1"/>
    <col min="81" max="81" width="24.5703125" customWidth="1"/>
    <col min="82" max="82" width="28.5703125" customWidth="1"/>
    <col min="83" max="83" width="24.5703125" customWidth="1"/>
    <col min="84" max="84" width="28.5703125" customWidth="1"/>
    <col min="85" max="85" width="24.5703125" customWidth="1"/>
    <col min="86" max="86" width="28.5703125" customWidth="1"/>
    <col min="87" max="87" width="26.7109375" customWidth="1"/>
    <col min="88" max="88" width="27.5703125" customWidth="1"/>
    <col min="89" max="89" width="26.28515625" customWidth="1"/>
    <col min="90" max="90" width="25.140625" customWidth="1"/>
    <col min="91" max="91" width="26.28515625" customWidth="1"/>
    <col min="92" max="92" width="25.140625" customWidth="1"/>
    <col min="93" max="93" width="24" customWidth="1"/>
    <col min="94" max="94" width="25" customWidth="1"/>
    <col min="95" max="95" width="25.140625" customWidth="1"/>
    <col min="96" max="98" width="25" customWidth="1"/>
    <col min="99" max="99" width="22.85546875" customWidth="1"/>
    <col min="100" max="100" width="17.7109375" customWidth="1"/>
    <col min="101" max="101" width="16.28515625" customWidth="1"/>
    <col min="102" max="102" width="19.28515625" customWidth="1"/>
    <col min="103" max="103" width="16.85546875" customWidth="1"/>
    <col min="104" max="104" width="15.85546875" customWidth="1"/>
    <col min="105" max="105" width="22.5703125" customWidth="1"/>
    <col min="106" max="106" width="21.5703125" customWidth="1"/>
    <col min="107" max="107" width="26.85546875" customWidth="1"/>
    <col min="108" max="108" width="25.140625" customWidth="1"/>
    <col min="109" max="109" width="21.28515625" customWidth="1"/>
    <col min="110" max="110" width="25.140625" customWidth="1"/>
    <col min="111" max="111" width="25" customWidth="1"/>
    <col min="112" max="112" width="22.7109375" customWidth="1"/>
    <col min="113" max="113" width="21.7109375" customWidth="1"/>
    <col min="114" max="114" width="23.28515625" customWidth="1"/>
    <col min="115" max="115" width="32" customWidth="1"/>
    <col min="116" max="116" width="23.7109375" customWidth="1"/>
  </cols>
  <sheetData>
    <row r="1" spans="1:117" x14ac:dyDescent="0.25">
      <c r="A1" s="28"/>
    </row>
    <row r="2" spans="1:117" x14ac:dyDescent="0.25">
      <c r="A2" s="28"/>
    </row>
    <row r="3" spans="1:117" x14ac:dyDescent="0.25">
      <c r="A3" s="28"/>
    </row>
    <row r="4" spans="1:117" x14ac:dyDescent="0.25">
      <c r="A4" s="28"/>
    </row>
    <row r="5" spans="1:117" ht="18.75" x14ac:dyDescent="0.3">
      <c r="A5" s="29" t="s">
        <v>192</v>
      </c>
    </row>
    <row r="6" spans="1:117" ht="21.75" thickBot="1" x14ac:dyDescent="0.4">
      <c r="A6" s="5"/>
    </row>
    <row r="7" spans="1:117" x14ac:dyDescent="0.25">
      <c r="A7" s="16" t="s">
        <v>238</v>
      </c>
      <c r="B7" s="11"/>
      <c r="C7" s="36">
        <v>2010</v>
      </c>
      <c r="D7" s="37"/>
      <c r="E7" s="36">
        <v>2011</v>
      </c>
      <c r="F7" s="37"/>
      <c r="G7" s="36">
        <v>2012</v>
      </c>
      <c r="H7" s="37"/>
      <c r="I7" s="36" t="s">
        <v>194</v>
      </c>
      <c r="J7" s="37"/>
      <c r="K7" s="36" t="s">
        <v>198</v>
      </c>
      <c r="L7" s="37"/>
      <c r="M7" s="36" t="s">
        <v>214</v>
      </c>
      <c r="N7" s="37"/>
      <c r="O7" s="36">
        <v>2013</v>
      </c>
      <c r="P7" s="37"/>
      <c r="Q7" s="36" t="s">
        <v>217</v>
      </c>
      <c r="R7" s="37"/>
      <c r="S7" s="36" t="s">
        <v>218</v>
      </c>
      <c r="T7" s="37"/>
      <c r="U7" s="36" t="s">
        <v>220</v>
      </c>
      <c r="V7" s="37"/>
      <c r="W7" s="36">
        <v>2014</v>
      </c>
      <c r="X7" s="37"/>
      <c r="Y7" s="36" t="s">
        <v>222</v>
      </c>
      <c r="Z7" s="37"/>
      <c r="AA7" s="36" t="s">
        <v>224</v>
      </c>
      <c r="AB7" s="37"/>
      <c r="AC7" s="36" t="s">
        <v>226</v>
      </c>
      <c r="AD7" s="37"/>
      <c r="AE7" s="36">
        <v>2015</v>
      </c>
      <c r="AF7" s="37"/>
      <c r="AG7" s="36" t="s">
        <v>230</v>
      </c>
      <c r="AH7" s="37"/>
      <c r="AI7" s="36" t="s">
        <v>231</v>
      </c>
      <c r="AJ7" s="37"/>
      <c r="AK7" s="36" t="s">
        <v>233</v>
      </c>
      <c r="AL7" s="37"/>
      <c r="AM7" s="36">
        <v>2016</v>
      </c>
      <c r="AN7" s="37"/>
      <c r="AO7" s="36" t="s">
        <v>235</v>
      </c>
      <c r="AP7" s="37"/>
      <c r="AQ7" s="36" t="s">
        <v>236</v>
      </c>
      <c r="AR7" s="37"/>
      <c r="AS7" s="36" t="s">
        <v>237</v>
      </c>
      <c r="AT7" s="37"/>
      <c r="AU7" s="36">
        <v>2017</v>
      </c>
      <c r="AV7" s="37"/>
      <c r="AW7" s="36" t="s">
        <v>241</v>
      </c>
      <c r="AX7" s="37"/>
      <c r="AY7" s="36" t="s">
        <v>242</v>
      </c>
      <c r="AZ7" s="37"/>
      <c r="BA7" s="36" t="s">
        <v>243</v>
      </c>
      <c r="BB7" s="37"/>
      <c r="BC7" s="36">
        <v>2018</v>
      </c>
      <c r="BD7" s="37"/>
      <c r="BE7" s="36" t="s">
        <v>244</v>
      </c>
      <c r="BF7" s="37"/>
      <c r="BG7" s="36" t="s">
        <v>245</v>
      </c>
      <c r="BH7" s="37"/>
      <c r="BI7" s="36" t="s">
        <v>246</v>
      </c>
      <c r="BJ7" s="37"/>
      <c r="BK7" s="36">
        <v>2019</v>
      </c>
      <c r="BL7" s="37"/>
      <c r="BM7" s="36" t="s">
        <v>247</v>
      </c>
      <c r="BN7" s="37"/>
      <c r="BO7" s="36" t="s">
        <v>248</v>
      </c>
      <c r="BP7" s="37"/>
      <c r="BQ7" s="36" t="s">
        <v>249</v>
      </c>
      <c r="BR7" s="37"/>
      <c r="BS7" s="36">
        <v>2020</v>
      </c>
      <c r="BT7" s="37"/>
      <c r="BU7" s="36" t="s">
        <v>250</v>
      </c>
      <c r="BV7" s="37"/>
      <c r="BW7" s="36" t="s">
        <v>251</v>
      </c>
      <c r="BX7" s="37"/>
      <c r="BY7" s="36" t="s">
        <v>252</v>
      </c>
      <c r="BZ7" s="37"/>
      <c r="CA7" s="36">
        <v>2021</v>
      </c>
      <c r="CB7" s="37"/>
      <c r="CC7" s="36" t="s">
        <v>253</v>
      </c>
      <c r="CD7" s="37"/>
      <c r="CE7" s="36" t="s">
        <v>254</v>
      </c>
      <c r="CF7" s="37"/>
      <c r="CG7" s="36" t="s">
        <v>255</v>
      </c>
      <c r="CH7" s="37"/>
      <c r="CI7" s="36">
        <v>2022</v>
      </c>
      <c r="CJ7" s="37"/>
      <c r="CK7" s="36" t="s">
        <v>256</v>
      </c>
      <c r="CL7" s="37"/>
      <c r="CM7" s="36" t="s">
        <v>257</v>
      </c>
      <c r="CN7" s="37"/>
      <c r="CO7" s="36" t="s">
        <v>258</v>
      </c>
      <c r="CP7" s="37"/>
      <c r="CQ7" s="38">
        <v>2023</v>
      </c>
      <c r="CR7" s="39"/>
      <c r="CS7" s="38" t="s">
        <v>259</v>
      </c>
      <c r="CT7" s="39"/>
      <c r="CU7" s="38" t="s">
        <v>261</v>
      </c>
      <c r="CV7" s="40"/>
      <c r="CW7" s="36" t="s">
        <v>263</v>
      </c>
      <c r="CX7" s="37"/>
      <c r="CY7" s="38">
        <v>2024</v>
      </c>
      <c r="CZ7" s="39"/>
      <c r="DA7" s="38" t="s">
        <v>264</v>
      </c>
      <c r="DB7" s="39"/>
      <c r="DC7" s="38" t="s">
        <v>265</v>
      </c>
      <c r="DD7" s="40"/>
      <c r="DE7" s="36" t="s">
        <v>266</v>
      </c>
      <c r="DF7" s="37"/>
      <c r="DG7" s="36">
        <v>2025</v>
      </c>
      <c r="DH7" s="37"/>
      <c r="DI7" s="38" t="s">
        <v>272</v>
      </c>
      <c r="DJ7" s="39"/>
      <c r="DK7" s="38" t="s">
        <v>273</v>
      </c>
      <c r="DL7" s="40"/>
    </row>
    <row r="8" spans="1:117" s="6" customFormat="1" ht="15.75" x14ac:dyDescent="0.25">
      <c r="A8" s="30" t="s">
        <v>190</v>
      </c>
      <c r="B8" s="33" t="s">
        <v>51</v>
      </c>
      <c r="C8" s="41" t="s">
        <v>0</v>
      </c>
      <c r="D8" s="42" t="s">
        <v>191</v>
      </c>
      <c r="E8" s="41" t="s">
        <v>0</v>
      </c>
      <c r="F8" s="42" t="s">
        <v>191</v>
      </c>
      <c r="G8" s="41" t="s">
        <v>0</v>
      </c>
      <c r="H8" s="42" t="s">
        <v>191</v>
      </c>
      <c r="I8" s="41" t="s">
        <v>0</v>
      </c>
      <c r="J8" s="42" t="s">
        <v>191</v>
      </c>
      <c r="K8" s="41" t="s">
        <v>0</v>
      </c>
      <c r="L8" s="42" t="s">
        <v>191</v>
      </c>
      <c r="M8" s="41" t="s">
        <v>0</v>
      </c>
      <c r="N8" s="42" t="s">
        <v>191</v>
      </c>
      <c r="O8" s="41" t="s">
        <v>0</v>
      </c>
      <c r="P8" s="42" t="s">
        <v>191</v>
      </c>
      <c r="Q8" s="41" t="s">
        <v>0</v>
      </c>
      <c r="R8" s="42" t="s">
        <v>191</v>
      </c>
      <c r="S8" s="41" t="s">
        <v>0</v>
      </c>
      <c r="T8" s="42" t="s">
        <v>191</v>
      </c>
      <c r="U8" s="41" t="s">
        <v>0</v>
      </c>
      <c r="V8" s="42" t="s">
        <v>191</v>
      </c>
      <c r="W8" s="41" t="s">
        <v>0</v>
      </c>
      <c r="X8" s="42" t="s">
        <v>191</v>
      </c>
      <c r="Y8" s="41" t="s">
        <v>0</v>
      </c>
      <c r="Z8" s="42" t="s">
        <v>191</v>
      </c>
      <c r="AA8" s="41" t="s">
        <v>0</v>
      </c>
      <c r="AB8" s="42" t="s">
        <v>191</v>
      </c>
      <c r="AC8" s="41" t="s">
        <v>0</v>
      </c>
      <c r="AD8" s="42" t="s">
        <v>191</v>
      </c>
      <c r="AE8" s="41" t="s">
        <v>0</v>
      </c>
      <c r="AF8" s="42" t="s">
        <v>191</v>
      </c>
      <c r="AG8" s="41" t="s">
        <v>0</v>
      </c>
      <c r="AH8" s="42" t="s">
        <v>191</v>
      </c>
      <c r="AI8" s="41" t="s">
        <v>0</v>
      </c>
      <c r="AJ8" s="42" t="s">
        <v>191</v>
      </c>
      <c r="AK8" s="41" t="s">
        <v>0</v>
      </c>
      <c r="AL8" s="42" t="s">
        <v>191</v>
      </c>
      <c r="AM8" s="41" t="s">
        <v>0</v>
      </c>
      <c r="AN8" s="42" t="s">
        <v>191</v>
      </c>
      <c r="AO8" s="41" t="s">
        <v>0</v>
      </c>
      <c r="AP8" s="42" t="s">
        <v>191</v>
      </c>
      <c r="AQ8" s="41" t="s">
        <v>0</v>
      </c>
      <c r="AR8" s="42" t="s">
        <v>191</v>
      </c>
      <c r="AS8" s="41" t="s">
        <v>0</v>
      </c>
      <c r="AT8" s="42" t="s">
        <v>191</v>
      </c>
      <c r="AU8" s="41" t="s">
        <v>0</v>
      </c>
      <c r="AV8" s="42" t="s">
        <v>191</v>
      </c>
      <c r="AW8" s="41" t="s">
        <v>0</v>
      </c>
      <c r="AX8" s="42" t="s">
        <v>191</v>
      </c>
      <c r="AY8" s="41" t="s">
        <v>0</v>
      </c>
      <c r="AZ8" s="42" t="s">
        <v>191</v>
      </c>
      <c r="BA8" s="41" t="s">
        <v>0</v>
      </c>
      <c r="BB8" s="42" t="s">
        <v>191</v>
      </c>
      <c r="BC8" s="41" t="s">
        <v>0</v>
      </c>
      <c r="BD8" s="42" t="s">
        <v>191</v>
      </c>
      <c r="BE8" s="41" t="s">
        <v>0</v>
      </c>
      <c r="BF8" s="42" t="s">
        <v>191</v>
      </c>
      <c r="BG8" s="41" t="s">
        <v>0</v>
      </c>
      <c r="BH8" s="42" t="s">
        <v>191</v>
      </c>
      <c r="BI8" s="41" t="s">
        <v>0</v>
      </c>
      <c r="BJ8" s="42" t="s">
        <v>191</v>
      </c>
      <c r="BK8" s="41" t="s">
        <v>0</v>
      </c>
      <c r="BL8" s="42" t="s">
        <v>191</v>
      </c>
      <c r="BM8" s="41" t="s">
        <v>0</v>
      </c>
      <c r="BN8" s="42" t="s">
        <v>191</v>
      </c>
      <c r="BO8" s="41" t="s">
        <v>0</v>
      </c>
      <c r="BP8" s="42" t="s">
        <v>191</v>
      </c>
      <c r="BQ8" s="41" t="s">
        <v>0</v>
      </c>
      <c r="BR8" s="42" t="s">
        <v>191</v>
      </c>
      <c r="BS8" s="41" t="s">
        <v>0</v>
      </c>
      <c r="BT8" s="42" t="s">
        <v>191</v>
      </c>
      <c r="BU8" s="41" t="s">
        <v>0</v>
      </c>
      <c r="BV8" s="42" t="s">
        <v>191</v>
      </c>
      <c r="BW8" s="41" t="s">
        <v>0</v>
      </c>
      <c r="BX8" s="42" t="s">
        <v>191</v>
      </c>
      <c r="BY8" s="41" t="s">
        <v>0</v>
      </c>
      <c r="BZ8" s="42" t="s">
        <v>191</v>
      </c>
      <c r="CA8" s="41" t="s">
        <v>0</v>
      </c>
      <c r="CB8" s="42" t="s">
        <v>191</v>
      </c>
      <c r="CC8" s="41" t="s">
        <v>0</v>
      </c>
      <c r="CD8" s="42" t="s">
        <v>191</v>
      </c>
      <c r="CE8" s="41" t="s">
        <v>0</v>
      </c>
      <c r="CF8" s="42" t="s">
        <v>191</v>
      </c>
      <c r="CG8" s="41" t="s">
        <v>0</v>
      </c>
      <c r="CH8" s="42" t="s">
        <v>191</v>
      </c>
      <c r="CI8" s="41" t="s">
        <v>0</v>
      </c>
      <c r="CJ8" s="42" t="s">
        <v>191</v>
      </c>
      <c r="CK8" s="41" t="s">
        <v>0</v>
      </c>
      <c r="CL8" s="42" t="s">
        <v>191</v>
      </c>
      <c r="CM8" s="41" t="s">
        <v>0</v>
      </c>
      <c r="CN8" s="42" t="s">
        <v>191</v>
      </c>
      <c r="CO8" s="41" t="s">
        <v>0</v>
      </c>
      <c r="CP8" s="42" t="s">
        <v>191</v>
      </c>
      <c r="CQ8" s="41" t="s">
        <v>0</v>
      </c>
      <c r="CR8" s="42" t="s">
        <v>191</v>
      </c>
      <c r="CS8" s="41" t="s">
        <v>0</v>
      </c>
      <c r="CT8" s="42" t="s">
        <v>191</v>
      </c>
      <c r="CU8" s="41" t="s">
        <v>0</v>
      </c>
      <c r="CV8" s="42" t="s">
        <v>191</v>
      </c>
      <c r="CW8" s="41" t="s">
        <v>0</v>
      </c>
      <c r="CX8" s="42" t="s">
        <v>191</v>
      </c>
      <c r="CY8" s="41" t="s">
        <v>0</v>
      </c>
      <c r="CZ8" s="42" t="s">
        <v>191</v>
      </c>
      <c r="DA8" s="41" t="s">
        <v>0</v>
      </c>
      <c r="DB8" s="42" t="s">
        <v>191</v>
      </c>
      <c r="DC8" s="41" t="s">
        <v>0</v>
      </c>
      <c r="DD8" s="42" t="s">
        <v>191</v>
      </c>
      <c r="DE8" s="41" t="s">
        <v>0</v>
      </c>
      <c r="DF8" s="42" t="s">
        <v>191</v>
      </c>
      <c r="DG8" s="41" t="s">
        <v>0</v>
      </c>
      <c r="DH8" s="42" t="s">
        <v>191</v>
      </c>
      <c r="DI8" s="41" t="s">
        <v>0</v>
      </c>
      <c r="DJ8" s="42" t="s">
        <v>191</v>
      </c>
      <c r="DK8" s="41" t="s">
        <v>0</v>
      </c>
      <c r="DL8" s="42" t="s">
        <v>191</v>
      </c>
    </row>
    <row r="9" spans="1:117" s="6" customFormat="1" ht="15.75" x14ac:dyDescent="0.25">
      <c r="A9" s="31" t="s">
        <v>223</v>
      </c>
      <c r="B9" s="33" t="s">
        <v>97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7</v>
      </c>
      <c r="AA9" s="12">
        <v>1</v>
      </c>
      <c r="AB9" s="12">
        <v>7</v>
      </c>
      <c r="AC9" s="12">
        <v>1</v>
      </c>
      <c r="AD9" s="12">
        <v>7</v>
      </c>
      <c r="AE9" s="12">
        <v>1</v>
      </c>
      <c r="AF9" s="12">
        <v>7</v>
      </c>
      <c r="AG9" s="12">
        <v>1</v>
      </c>
      <c r="AH9" s="12">
        <v>7</v>
      </c>
      <c r="AI9" s="12">
        <v>1</v>
      </c>
      <c r="AJ9" s="12">
        <v>7</v>
      </c>
      <c r="AK9" s="12">
        <v>1</v>
      </c>
      <c r="AL9" s="12">
        <v>7</v>
      </c>
      <c r="AM9" s="12">
        <v>1</v>
      </c>
      <c r="AN9" s="12">
        <v>7</v>
      </c>
      <c r="AO9" s="12">
        <v>1</v>
      </c>
      <c r="AP9" s="12">
        <v>7</v>
      </c>
      <c r="AQ9" s="12">
        <v>1</v>
      </c>
      <c r="AR9" s="12">
        <v>7</v>
      </c>
      <c r="AS9" s="12">
        <v>1</v>
      </c>
      <c r="AT9" s="12">
        <v>7</v>
      </c>
      <c r="AU9" s="12">
        <v>2</v>
      </c>
      <c r="AV9" s="12">
        <v>32</v>
      </c>
      <c r="AW9" s="12">
        <v>2</v>
      </c>
      <c r="AX9" s="12">
        <v>32</v>
      </c>
      <c r="AY9" s="12">
        <v>2</v>
      </c>
      <c r="AZ9" s="12">
        <v>32</v>
      </c>
      <c r="BA9" s="12">
        <v>2</v>
      </c>
      <c r="BB9" s="12">
        <v>32</v>
      </c>
      <c r="BC9" s="12">
        <v>2</v>
      </c>
      <c r="BD9" s="12">
        <v>32</v>
      </c>
      <c r="BE9" s="12">
        <v>2</v>
      </c>
      <c r="BF9" s="12">
        <v>32</v>
      </c>
      <c r="BG9" s="12">
        <v>2</v>
      </c>
      <c r="BH9" s="12">
        <v>32</v>
      </c>
      <c r="BI9" s="12">
        <v>2</v>
      </c>
      <c r="BJ9" s="12">
        <v>32</v>
      </c>
      <c r="BK9" s="12">
        <v>2</v>
      </c>
      <c r="BL9" s="12">
        <v>32</v>
      </c>
      <c r="BM9" s="12">
        <v>2</v>
      </c>
      <c r="BN9" s="12">
        <v>32</v>
      </c>
      <c r="BO9" s="12">
        <v>2</v>
      </c>
      <c r="BP9" s="12">
        <v>32</v>
      </c>
      <c r="BQ9" s="12">
        <v>2</v>
      </c>
      <c r="BR9" s="12">
        <v>32</v>
      </c>
      <c r="BS9" s="12">
        <v>2</v>
      </c>
      <c r="BT9" s="12">
        <v>32</v>
      </c>
      <c r="BU9" s="12">
        <v>2</v>
      </c>
      <c r="BV9" s="12">
        <v>32</v>
      </c>
      <c r="BW9" s="12">
        <v>2</v>
      </c>
      <c r="BX9" s="12">
        <v>32</v>
      </c>
      <c r="BY9" s="12">
        <v>2</v>
      </c>
      <c r="BZ9" s="12">
        <v>32</v>
      </c>
      <c r="CA9" s="12">
        <v>2</v>
      </c>
      <c r="CB9" s="12">
        <v>32</v>
      </c>
      <c r="CC9" s="12">
        <v>2</v>
      </c>
      <c r="CD9" s="12">
        <v>32</v>
      </c>
      <c r="CE9" s="12">
        <v>2</v>
      </c>
      <c r="CF9" s="12">
        <v>32</v>
      </c>
      <c r="CG9" s="12">
        <v>2</v>
      </c>
      <c r="CH9" s="12">
        <v>32</v>
      </c>
      <c r="CI9" s="12">
        <v>2</v>
      </c>
      <c r="CJ9" s="12">
        <v>32</v>
      </c>
      <c r="CK9" s="12">
        <v>2</v>
      </c>
      <c r="CL9" s="12">
        <v>32</v>
      </c>
      <c r="CM9" s="12">
        <v>2</v>
      </c>
      <c r="CN9" s="12">
        <v>32</v>
      </c>
      <c r="CO9" s="12">
        <v>2</v>
      </c>
      <c r="CP9" s="12">
        <v>32</v>
      </c>
      <c r="CQ9" s="12">
        <v>2</v>
      </c>
      <c r="CR9" s="12">
        <v>32</v>
      </c>
      <c r="CS9" s="12">
        <v>2</v>
      </c>
      <c r="CT9" s="12">
        <v>32</v>
      </c>
      <c r="CU9" s="12">
        <v>2</v>
      </c>
      <c r="CV9" s="12">
        <v>32</v>
      </c>
      <c r="CW9" s="12">
        <v>2</v>
      </c>
      <c r="CX9" s="12">
        <v>32</v>
      </c>
      <c r="CY9" s="12">
        <v>2</v>
      </c>
      <c r="CZ9" s="12">
        <v>32</v>
      </c>
      <c r="DA9" s="12">
        <v>2</v>
      </c>
      <c r="DB9" s="12">
        <v>32</v>
      </c>
      <c r="DC9" s="12">
        <v>2</v>
      </c>
      <c r="DD9" s="12">
        <v>32</v>
      </c>
      <c r="DE9" s="12">
        <v>2</v>
      </c>
      <c r="DF9" s="12">
        <v>32</v>
      </c>
      <c r="DG9" s="12">
        <v>2</v>
      </c>
      <c r="DH9" s="12">
        <v>32</v>
      </c>
      <c r="DI9" s="12">
        <v>2</v>
      </c>
      <c r="DJ9" s="12">
        <v>32</v>
      </c>
      <c r="DK9" s="12">
        <v>2</v>
      </c>
      <c r="DL9" s="12">
        <v>32</v>
      </c>
    </row>
    <row r="10" spans="1:117" s="6" customFormat="1" ht="15.75" x14ac:dyDescent="0.25">
      <c r="A10" s="31" t="s">
        <v>5</v>
      </c>
      <c r="B10" s="34" t="s">
        <v>98</v>
      </c>
      <c r="C10" s="43">
        <v>6</v>
      </c>
      <c r="D10" s="44">
        <v>5691</v>
      </c>
      <c r="E10" s="43">
        <v>17</v>
      </c>
      <c r="F10" s="44">
        <v>15721</v>
      </c>
      <c r="G10" s="44">
        <v>20</v>
      </c>
      <c r="H10" s="43">
        <v>17441</v>
      </c>
      <c r="I10" s="44">
        <v>20</v>
      </c>
      <c r="J10" s="43">
        <v>17441</v>
      </c>
      <c r="K10" s="44">
        <v>20</v>
      </c>
      <c r="L10" s="43">
        <v>17441</v>
      </c>
      <c r="M10" s="44">
        <v>20</v>
      </c>
      <c r="N10" s="43">
        <v>17441</v>
      </c>
      <c r="O10" s="44">
        <v>20</v>
      </c>
      <c r="P10" s="43">
        <v>17441</v>
      </c>
      <c r="Q10" s="44">
        <v>20</v>
      </c>
      <c r="R10" s="43">
        <v>17441</v>
      </c>
      <c r="S10" s="44">
        <v>18</v>
      </c>
      <c r="T10" s="43">
        <v>15443</v>
      </c>
      <c r="U10" s="44">
        <v>19</v>
      </c>
      <c r="V10" s="43">
        <v>16442</v>
      </c>
      <c r="W10" s="44">
        <v>20</v>
      </c>
      <c r="X10" s="43">
        <v>17441</v>
      </c>
      <c r="Y10" s="44">
        <v>19</v>
      </c>
      <c r="Z10" s="43">
        <v>16456</v>
      </c>
      <c r="AA10" s="44">
        <v>16</v>
      </c>
      <c r="AB10" s="43">
        <v>13445</v>
      </c>
      <c r="AC10" s="44">
        <v>18</v>
      </c>
      <c r="AD10" s="43">
        <v>15457</v>
      </c>
      <c r="AE10" s="44">
        <v>20</v>
      </c>
      <c r="AF10" s="43">
        <v>17441</v>
      </c>
      <c r="AG10" s="44">
        <v>20</v>
      </c>
      <c r="AH10" s="43">
        <v>17441</v>
      </c>
      <c r="AI10" s="44">
        <v>20</v>
      </c>
      <c r="AJ10" s="43">
        <v>17441</v>
      </c>
      <c r="AK10" s="44">
        <v>19</v>
      </c>
      <c r="AL10" s="43">
        <v>16478</v>
      </c>
      <c r="AM10" s="44">
        <v>19</v>
      </c>
      <c r="AN10" s="43">
        <v>16479</v>
      </c>
      <c r="AO10" s="44">
        <v>19</v>
      </c>
      <c r="AP10" s="43">
        <v>16479</v>
      </c>
      <c r="AQ10" s="44">
        <v>19</v>
      </c>
      <c r="AR10" s="43">
        <v>16479</v>
      </c>
      <c r="AS10" s="44">
        <v>17</v>
      </c>
      <c r="AT10" s="43">
        <v>14495</v>
      </c>
      <c r="AU10" s="44">
        <v>17</v>
      </c>
      <c r="AV10" s="43">
        <v>14495</v>
      </c>
      <c r="AW10" s="44">
        <v>17</v>
      </c>
      <c r="AX10" s="43">
        <v>14495</v>
      </c>
      <c r="AY10" s="44">
        <v>17</v>
      </c>
      <c r="AZ10" s="43">
        <v>14495</v>
      </c>
      <c r="BA10" s="44">
        <v>17</v>
      </c>
      <c r="BB10" s="43">
        <v>14495</v>
      </c>
      <c r="BC10" s="44">
        <v>16</v>
      </c>
      <c r="BD10" s="43">
        <v>13496</v>
      </c>
      <c r="BE10" s="44">
        <v>13</v>
      </c>
      <c r="BF10" s="43">
        <v>11388</v>
      </c>
      <c r="BG10" s="44">
        <v>13</v>
      </c>
      <c r="BH10" s="43">
        <v>11388</v>
      </c>
      <c r="BI10" s="44">
        <v>12</v>
      </c>
      <c r="BJ10" s="43">
        <v>10888</v>
      </c>
      <c r="BK10" s="44">
        <v>11</v>
      </c>
      <c r="BL10" s="43">
        <v>9903</v>
      </c>
      <c r="BM10" s="44">
        <v>10</v>
      </c>
      <c r="BN10" s="43">
        <v>8918</v>
      </c>
      <c r="BO10" s="44">
        <v>10</v>
      </c>
      <c r="BP10" s="43">
        <v>8918</v>
      </c>
      <c r="BQ10" s="44">
        <v>10</v>
      </c>
      <c r="BR10" s="43">
        <v>8918</v>
      </c>
      <c r="BS10" s="44">
        <v>10</v>
      </c>
      <c r="BT10" s="43">
        <v>8918</v>
      </c>
      <c r="BU10" s="44">
        <v>10</v>
      </c>
      <c r="BV10" s="43">
        <v>8918</v>
      </c>
      <c r="BW10" s="44">
        <v>10</v>
      </c>
      <c r="BX10" s="43">
        <v>8918</v>
      </c>
      <c r="BY10" s="44">
        <v>10</v>
      </c>
      <c r="BZ10" s="43">
        <v>8918</v>
      </c>
      <c r="CA10" s="44">
        <v>10</v>
      </c>
      <c r="CB10" s="43">
        <v>8918</v>
      </c>
      <c r="CC10" s="44">
        <v>10</v>
      </c>
      <c r="CD10" s="43">
        <v>8918</v>
      </c>
      <c r="CE10" s="44">
        <v>10</v>
      </c>
      <c r="CF10" s="43">
        <v>8918</v>
      </c>
      <c r="CG10" s="44">
        <v>10</v>
      </c>
      <c r="CH10" s="43">
        <v>8918</v>
      </c>
      <c r="CI10" s="44">
        <v>10</v>
      </c>
      <c r="CJ10" s="43">
        <v>8918</v>
      </c>
      <c r="CK10" s="44">
        <v>10</v>
      </c>
      <c r="CL10" s="43">
        <v>8918</v>
      </c>
      <c r="CM10" s="44">
        <v>10</v>
      </c>
      <c r="CN10" s="43">
        <v>8918</v>
      </c>
      <c r="CO10" s="43">
        <v>9</v>
      </c>
      <c r="CP10" s="43">
        <v>8143</v>
      </c>
      <c r="CQ10" s="43">
        <v>9</v>
      </c>
      <c r="CR10" s="43">
        <v>8143</v>
      </c>
      <c r="CS10" s="43">
        <v>9</v>
      </c>
      <c r="CT10" s="43">
        <v>8143</v>
      </c>
      <c r="CU10" s="43">
        <v>9</v>
      </c>
      <c r="CV10" s="43">
        <v>8143</v>
      </c>
      <c r="CW10" s="43">
        <v>9</v>
      </c>
      <c r="CX10" s="43">
        <v>8143</v>
      </c>
      <c r="CY10" s="43">
        <v>8</v>
      </c>
      <c r="CZ10" s="43">
        <v>7893</v>
      </c>
      <c r="DA10" s="43">
        <v>8</v>
      </c>
      <c r="DB10" s="43">
        <v>7893</v>
      </c>
      <c r="DC10" s="43">
        <v>8</v>
      </c>
      <c r="DD10" s="43">
        <v>7893</v>
      </c>
      <c r="DE10" s="43">
        <v>12</v>
      </c>
      <c r="DF10" s="43">
        <v>11382</v>
      </c>
      <c r="DG10" s="43">
        <v>12</v>
      </c>
      <c r="DH10" s="43">
        <v>11382</v>
      </c>
      <c r="DI10" s="43">
        <v>11</v>
      </c>
      <c r="DJ10" s="43">
        <v>10383</v>
      </c>
      <c r="DK10" s="43">
        <v>11</v>
      </c>
      <c r="DL10" s="43">
        <v>10383</v>
      </c>
    </row>
    <row r="11" spans="1:117" s="6" customFormat="1" ht="15.75" x14ac:dyDescent="0.25">
      <c r="A11" s="31" t="s">
        <v>9</v>
      </c>
      <c r="B11" s="34" t="s">
        <v>99</v>
      </c>
      <c r="C11" s="12">
        <v>3</v>
      </c>
      <c r="D11" s="13">
        <v>7074</v>
      </c>
      <c r="E11" s="12">
        <v>3</v>
      </c>
      <c r="F11" s="13">
        <v>9992</v>
      </c>
      <c r="G11" s="13">
        <v>3</v>
      </c>
      <c r="H11" s="12">
        <v>9992</v>
      </c>
      <c r="I11" s="13">
        <v>3</v>
      </c>
      <c r="J11" s="12">
        <v>9992</v>
      </c>
      <c r="K11" s="13">
        <v>2</v>
      </c>
      <c r="L11" s="12">
        <v>8552</v>
      </c>
      <c r="M11" s="13">
        <v>2</v>
      </c>
      <c r="N11" s="12">
        <v>8552</v>
      </c>
      <c r="O11" s="13">
        <v>2</v>
      </c>
      <c r="P11" s="12">
        <v>8552</v>
      </c>
      <c r="Q11" s="13">
        <v>2</v>
      </c>
      <c r="R11" s="12">
        <v>8552</v>
      </c>
      <c r="S11" s="13">
        <v>2</v>
      </c>
      <c r="T11" s="12">
        <v>8552</v>
      </c>
      <c r="U11" s="13">
        <v>2</v>
      </c>
      <c r="V11" s="12">
        <v>8552</v>
      </c>
      <c r="W11" s="13">
        <v>2</v>
      </c>
      <c r="X11" s="12">
        <v>8552</v>
      </c>
      <c r="Y11" s="13">
        <v>2</v>
      </c>
      <c r="Z11" s="12">
        <v>8552</v>
      </c>
      <c r="AA11" s="13">
        <v>2</v>
      </c>
      <c r="AB11" s="12">
        <v>8552</v>
      </c>
      <c r="AC11" s="13">
        <v>2</v>
      </c>
      <c r="AD11" s="12">
        <v>8552</v>
      </c>
      <c r="AE11" s="13">
        <v>2</v>
      </c>
      <c r="AF11" s="12">
        <v>8552</v>
      </c>
      <c r="AG11" s="13">
        <v>2</v>
      </c>
      <c r="AH11" s="12">
        <v>8552</v>
      </c>
      <c r="AI11" s="13">
        <v>2</v>
      </c>
      <c r="AJ11" s="12">
        <v>8552</v>
      </c>
      <c r="AK11" s="13">
        <v>2</v>
      </c>
      <c r="AL11" s="12">
        <v>8552</v>
      </c>
      <c r="AM11" s="13">
        <v>2</v>
      </c>
      <c r="AN11" s="12">
        <v>8552</v>
      </c>
      <c r="AO11" s="13">
        <v>2</v>
      </c>
      <c r="AP11" s="12">
        <v>8552</v>
      </c>
      <c r="AQ11" s="13">
        <v>2</v>
      </c>
      <c r="AR11" s="12">
        <v>8552</v>
      </c>
      <c r="AS11" s="13">
        <v>2</v>
      </c>
      <c r="AT11" s="12">
        <v>8552</v>
      </c>
      <c r="AU11" s="13">
        <v>2</v>
      </c>
      <c r="AV11" s="12">
        <v>8552</v>
      </c>
      <c r="AW11" s="13">
        <v>2</v>
      </c>
      <c r="AX11" s="12">
        <v>8552</v>
      </c>
      <c r="AY11" s="13">
        <v>2</v>
      </c>
      <c r="AZ11" s="12">
        <v>8552</v>
      </c>
      <c r="BA11" s="13">
        <v>2</v>
      </c>
      <c r="BB11" s="12">
        <v>8552</v>
      </c>
      <c r="BC11" s="13">
        <v>2</v>
      </c>
      <c r="BD11" s="12">
        <v>8552</v>
      </c>
      <c r="BE11" s="13">
        <v>2</v>
      </c>
      <c r="BF11" s="12">
        <v>8552</v>
      </c>
      <c r="BG11" s="13">
        <v>2</v>
      </c>
      <c r="BH11" s="12">
        <v>8552</v>
      </c>
      <c r="BI11" s="13">
        <v>2</v>
      </c>
      <c r="BJ11" s="12">
        <v>8552</v>
      </c>
      <c r="BK11" s="13">
        <v>2</v>
      </c>
      <c r="BL11" s="12">
        <v>8552</v>
      </c>
      <c r="BM11" s="13">
        <v>2</v>
      </c>
      <c r="BN11" s="12">
        <v>8552</v>
      </c>
      <c r="BO11" s="13">
        <v>2</v>
      </c>
      <c r="BP11" s="12">
        <v>8552</v>
      </c>
      <c r="BQ11" s="13">
        <v>1</v>
      </c>
      <c r="BR11" s="12">
        <v>1459</v>
      </c>
      <c r="BS11" s="13">
        <v>1</v>
      </c>
      <c r="BT11" s="12">
        <v>1459</v>
      </c>
      <c r="BU11" s="13">
        <v>1</v>
      </c>
      <c r="BV11" s="12">
        <v>1459</v>
      </c>
      <c r="BW11" s="13">
        <v>1</v>
      </c>
      <c r="BX11" s="12">
        <v>1459</v>
      </c>
      <c r="BY11" s="13">
        <v>1</v>
      </c>
      <c r="BZ11" s="12">
        <v>1459</v>
      </c>
      <c r="CA11" s="13">
        <v>0</v>
      </c>
      <c r="CB11" s="12">
        <v>0</v>
      </c>
      <c r="CC11" s="13">
        <v>0</v>
      </c>
      <c r="CD11" s="12">
        <v>0</v>
      </c>
      <c r="CE11" s="13">
        <v>0</v>
      </c>
      <c r="CF11" s="12">
        <v>0</v>
      </c>
      <c r="CG11" s="13">
        <v>0</v>
      </c>
      <c r="CH11" s="12">
        <v>0</v>
      </c>
      <c r="CI11" s="13">
        <v>0</v>
      </c>
      <c r="CJ11" s="12">
        <v>0</v>
      </c>
      <c r="CK11" s="13">
        <v>0</v>
      </c>
      <c r="CL11" s="12">
        <v>0</v>
      </c>
      <c r="CM11" s="13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</row>
    <row r="12" spans="1:117" s="6" customFormat="1" ht="15.75" x14ac:dyDescent="0.25">
      <c r="A12" s="31" t="s">
        <v>17</v>
      </c>
      <c r="B12" s="34" t="s">
        <v>103</v>
      </c>
      <c r="C12" s="43">
        <v>1</v>
      </c>
      <c r="D12" s="44">
        <v>381</v>
      </c>
      <c r="E12" s="43">
        <v>2</v>
      </c>
      <c r="F12" s="44">
        <v>1195</v>
      </c>
      <c r="G12" s="44">
        <v>2</v>
      </c>
      <c r="H12" s="43">
        <v>1195</v>
      </c>
      <c r="I12" s="44">
        <v>2</v>
      </c>
      <c r="J12" s="43">
        <v>1195</v>
      </c>
      <c r="K12" s="44">
        <v>2</v>
      </c>
      <c r="L12" s="43">
        <v>1195</v>
      </c>
      <c r="M12" s="44">
        <v>2</v>
      </c>
      <c r="N12" s="43">
        <v>1195</v>
      </c>
      <c r="O12" s="44">
        <v>3</v>
      </c>
      <c r="P12" s="43">
        <v>2194</v>
      </c>
      <c r="Q12" s="44">
        <v>3</v>
      </c>
      <c r="R12" s="43">
        <v>2194</v>
      </c>
      <c r="S12" s="44">
        <v>3</v>
      </c>
      <c r="T12" s="43">
        <v>2194</v>
      </c>
      <c r="U12" s="44">
        <v>3</v>
      </c>
      <c r="V12" s="43">
        <v>2194</v>
      </c>
      <c r="W12" s="44">
        <v>3</v>
      </c>
      <c r="X12" s="43">
        <v>2194</v>
      </c>
      <c r="Y12" s="44">
        <v>3</v>
      </c>
      <c r="Z12" s="43">
        <v>2194</v>
      </c>
      <c r="AA12" s="44">
        <v>3</v>
      </c>
      <c r="AB12" s="43">
        <v>2194</v>
      </c>
      <c r="AC12" s="44">
        <v>3</v>
      </c>
      <c r="AD12" s="43">
        <v>2194</v>
      </c>
      <c r="AE12" s="44">
        <v>3</v>
      </c>
      <c r="AF12" s="43">
        <v>2194</v>
      </c>
      <c r="AG12" s="44">
        <v>3</v>
      </c>
      <c r="AH12" s="43">
        <v>2194</v>
      </c>
      <c r="AI12" s="44">
        <v>3</v>
      </c>
      <c r="AJ12" s="43">
        <v>2194</v>
      </c>
      <c r="AK12" s="44">
        <v>4</v>
      </c>
      <c r="AL12" s="43">
        <v>3156</v>
      </c>
      <c r="AM12" s="44">
        <v>4</v>
      </c>
      <c r="AN12" s="43">
        <v>3156</v>
      </c>
      <c r="AO12" s="44">
        <v>4</v>
      </c>
      <c r="AP12" s="43">
        <v>3156</v>
      </c>
      <c r="AQ12" s="44">
        <v>4</v>
      </c>
      <c r="AR12" s="43">
        <v>3156</v>
      </c>
      <c r="AS12" s="44">
        <v>4</v>
      </c>
      <c r="AT12" s="43">
        <v>3156</v>
      </c>
      <c r="AU12" s="44">
        <v>4</v>
      </c>
      <c r="AV12" s="43">
        <v>3156</v>
      </c>
      <c r="AW12" s="44">
        <v>4</v>
      </c>
      <c r="AX12" s="43">
        <v>3156</v>
      </c>
      <c r="AY12" s="44">
        <v>3</v>
      </c>
      <c r="AZ12" s="43">
        <v>2342</v>
      </c>
      <c r="BA12" s="44">
        <v>3</v>
      </c>
      <c r="BB12" s="43">
        <v>2342</v>
      </c>
      <c r="BC12" s="44">
        <v>3</v>
      </c>
      <c r="BD12" s="43">
        <v>2342</v>
      </c>
      <c r="BE12" s="44">
        <v>2</v>
      </c>
      <c r="BF12" s="43">
        <v>1343</v>
      </c>
      <c r="BG12" s="44">
        <v>2</v>
      </c>
      <c r="BH12" s="43">
        <v>1343</v>
      </c>
      <c r="BI12" s="44">
        <v>2</v>
      </c>
      <c r="BJ12" s="43">
        <v>1343</v>
      </c>
      <c r="BK12" s="44">
        <v>2</v>
      </c>
      <c r="BL12" s="43">
        <v>1343</v>
      </c>
      <c r="BM12" s="44">
        <v>2</v>
      </c>
      <c r="BN12" s="43">
        <v>1343</v>
      </c>
      <c r="BO12" s="44">
        <v>1</v>
      </c>
      <c r="BP12" s="43">
        <v>381</v>
      </c>
      <c r="BQ12" s="44">
        <v>1</v>
      </c>
      <c r="BR12" s="43">
        <v>381</v>
      </c>
      <c r="BS12" s="44">
        <v>1</v>
      </c>
      <c r="BT12" s="43">
        <v>381</v>
      </c>
      <c r="BU12" s="44">
        <v>1</v>
      </c>
      <c r="BV12" s="43">
        <v>381</v>
      </c>
      <c r="BW12" s="44">
        <v>1</v>
      </c>
      <c r="BX12" s="43">
        <v>381</v>
      </c>
      <c r="BY12" s="44">
        <v>1</v>
      </c>
      <c r="BZ12" s="43">
        <v>381</v>
      </c>
      <c r="CA12" s="44">
        <v>1</v>
      </c>
      <c r="CB12" s="43">
        <v>381</v>
      </c>
      <c r="CC12" s="44">
        <v>1</v>
      </c>
      <c r="CD12" s="43">
        <v>381</v>
      </c>
      <c r="CE12" s="44">
        <v>0</v>
      </c>
      <c r="CF12" s="43">
        <v>0</v>
      </c>
      <c r="CG12" s="44">
        <v>0</v>
      </c>
      <c r="CH12" s="43">
        <v>0</v>
      </c>
      <c r="CI12" s="44">
        <v>0</v>
      </c>
      <c r="CJ12" s="43">
        <v>0</v>
      </c>
      <c r="CK12" s="44">
        <v>0</v>
      </c>
      <c r="CL12" s="43">
        <v>0</v>
      </c>
      <c r="CM12" s="44">
        <v>0</v>
      </c>
      <c r="CN12" s="43">
        <v>0</v>
      </c>
      <c r="CO12" s="43">
        <v>0</v>
      </c>
      <c r="CP12" s="43">
        <v>0</v>
      </c>
      <c r="CQ12" s="43">
        <v>0</v>
      </c>
      <c r="CR12" s="43">
        <v>0</v>
      </c>
      <c r="CS12" s="43">
        <v>0</v>
      </c>
      <c r="CT12" s="43">
        <v>0</v>
      </c>
      <c r="CU12" s="43">
        <v>0</v>
      </c>
      <c r="CV12" s="43">
        <v>0</v>
      </c>
      <c r="CW12" s="43">
        <v>0</v>
      </c>
      <c r="CX12" s="43">
        <v>0</v>
      </c>
      <c r="CY12" s="43">
        <v>0</v>
      </c>
      <c r="CZ12" s="43">
        <v>0</v>
      </c>
      <c r="DA12" s="43">
        <v>0</v>
      </c>
      <c r="DB12" s="43">
        <v>0</v>
      </c>
      <c r="DC12" s="43">
        <v>0</v>
      </c>
      <c r="DD12" s="43">
        <v>0</v>
      </c>
      <c r="DE12" s="43">
        <v>0</v>
      </c>
      <c r="DF12" s="43">
        <v>0</v>
      </c>
      <c r="DG12" s="43">
        <v>0</v>
      </c>
      <c r="DH12" s="43">
        <v>0</v>
      </c>
      <c r="DI12" s="43">
        <v>0</v>
      </c>
      <c r="DJ12" s="43">
        <v>0</v>
      </c>
      <c r="DK12" s="43">
        <v>0</v>
      </c>
      <c r="DL12" s="43">
        <v>0</v>
      </c>
      <c r="DM12" s="73"/>
    </row>
    <row r="13" spans="1:117" s="6" customFormat="1" ht="15.75" x14ac:dyDescent="0.25">
      <c r="A13" s="31" t="s">
        <v>228</v>
      </c>
      <c r="B13" s="34" t="s">
        <v>107</v>
      </c>
      <c r="C13" s="12">
        <v>0</v>
      </c>
      <c r="D13" s="13">
        <v>0</v>
      </c>
      <c r="E13" s="12">
        <v>0</v>
      </c>
      <c r="F13" s="13">
        <v>0</v>
      </c>
      <c r="G13" s="13"/>
      <c r="H13" s="12"/>
      <c r="I13" s="13">
        <v>0</v>
      </c>
      <c r="J13" s="12">
        <v>0</v>
      </c>
      <c r="K13" s="13">
        <v>0</v>
      </c>
      <c r="L13" s="12">
        <v>0</v>
      </c>
      <c r="M13" s="13">
        <v>1</v>
      </c>
      <c r="N13" s="12">
        <v>1440</v>
      </c>
      <c r="O13" s="13">
        <v>0</v>
      </c>
      <c r="P13" s="12">
        <v>0</v>
      </c>
      <c r="Q13" s="13">
        <v>0</v>
      </c>
      <c r="R13" s="12">
        <v>0</v>
      </c>
      <c r="S13" s="13">
        <v>0</v>
      </c>
      <c r="T13" s="12">
        <v>0</v>
      </c>
      <c r="U13" s="13">
        <v>0</v>
      </c>
      <c r="V13" s="12">
        <v>0</v>
      </c>
      <c r="W13" s="13">
        <v>0</v>
      </c>
      <c r="X13" s="12">
        <v>0</v>
      </c>
      <c r="Y13" s="13">
        <v>0</v>
      </c>
      <c r="Z13" s="12">
        <v>0</v>
      </c>
      <c r="AA13" s="13">
        <v>0</v>
      </c>
      <c r="AB13" s="12">
        <v>0</v>
      </c>
      <c r="AC13" s="13">
        <v>1</v>
      </c>
      <c r="AD13" s="12">
        <v>18</v>
      </c>
      <c r="AE13" s="13">
        <v>1</v>
      </c>
      <c r="AF13" s="12">
        <v>18</v>
      </c>
      <c r="AG13" s="13">
        <v>1</v>
      </c>
      <c r="AH13" s="12">
        <v>18</v>
      </c>
      <c r="AI13" s="13">
        <v>1</v>
      </c>
      <c r="AJ13" s="12">
        <v>18</v>
      </c>
      <c r="AK13" s="13">
        <v>1</v>
      </c>
      <c r="AL13" s="12">
        <v>18</v>
      </c>
      <c r="AM13" s="13">
        <v>1</v>
      </c>
      <c r="AN13" s="12">
        <v>18</v>
      </c>
      <c r="AO13" s="13">
        <v>1</v>
      </c>
      <c r="AP13" s="12">
        <v>18</v>
      </c>
      <c r="AQ13" s="13">
        <v>1</v>
      </c>
      <c r="AR13" s="12">
        <v>18</v>
      </c>
      <c r="AS13" s="13">
        <v>1</v>
      </c>
      <c r="AT13" s="12">
        <v>18</v>
      </c>
      <c r="AU13" s="13">
        <v>1</v>
      </c>
      <c r="AV13" s="12">
        <v>18</v>
      </c>
      <c r="AW13" s="13">
        <v>1</v>
      </c>
      <c r="AX13" s="12">
        <v>18</v>
      </c>
      <c r="AY13" s="13">
        <v>1</v>
      </c>
      <c r="AZ13" s="12">
        <v>18</v>
      </c>
      <c r="BA13" s="13">
        <v>1</v>
      </c>
      <c r="BB13" s="12">
        <v>18</v>
      </c>
      <c r="BC13" s="13">
        <v>1</v>
      </c>
      <c r="BD13" s="12">
        <v>18</v>
      </c>
      <c r="BE13" s="13">
        <v>1</v>
      </c>
      <c r="BF13" s="12">
        <v>18</v>
      </c>
      <c r="BG13" s="13">
        <v>1</v>
      </c>
      <c r="BH13" s="12">
        <v>18</v>
      </c>
      <c r="BI13" s="13">
        <v>1</v>
      </c>
      <c r="BJ13" s="12">
        <v>18</v>
      </c>
      <c r="BK13" s="13">
        <v>1</v>
      </c>
      <c r="BL13" s="12">
        <v>18</v>
      </c>
      <c r="BM13" s="13">
        <v>1</v>
      </c>
      <c r="BN13" s="12">
        <v>18</v>
      </c>
      <c r="BO13" s="13">
        <v>1</v>
      </c>
      <c r="BP13" s="12">
        <v>18</v>
      </c>
      <c r="BQ13" s="13">
        <v>1</v>
      </c>
      <c r="BR13" s="12">
        <v>18</v>
      </c>
      <c r="BS13" s="13">
        <v>1</v>
      </c>
      <c r="BT13" s="12">
        <v>18</v>
      </c>
      <c r="BU13" s="13">
        <v>1</v>
      </c>
      <c r="BV13" s="12">
        <v>18</v>
      </c>
      <c r="BW13" s="13">
        <v>1</v>
      </c>
      <c r="BX13" s="12">
        <v>18</v>
      </c>
      <c r="BY13" s="13">
        <v>1</v>
      </c>
      <c r="BZ13" s="12">
        <v>18</v>
      </c>
      <c r="CA13" s="13">
        <v>1</v>
      </c>
      <c r="CB13" s="12">
        <v>18</v>
      </c>
      <c r="CC13" s="13">
        <v>1</v>
      </c>
      <c r="CD13" s="12">
        <v>18</v>
      </c>
      <c r="CE13" s="13">
        <v>1</v>
      </c>
      <c r="CF13" s="12">
        <v>18</v>
      </c>
      <c r="CG13" s="13">
        <v>1</v>
      </c>
      <c r="CH13" s="12">
        <v>18</v>
      </c>
      <c r="CI13" s="13">
        <v>1</v>
      </c>
      <c r="CJ13" s="12">
        <v>18</v>
      </c>
      <c r="CK13" s="13">
        <v>1</v>
      </c>
      <c r="CL13" s="12">
        <v>18</v>
      </c>
      <c r="CM13" s="13">
        <v>1</v>
      </c>
      <c r="CN13" s="12">
        <v>18</v>
      </c>
      <c r="CO13" s="12">
        <v>1</v>
      </c>
      <c r="CP13" s="12">
        <v>18</v>
      </c>
      <c r="CQ13" s="12">
        <v>1</v>
      </c>
      <c r="CR13" s="12">
        <v>18</v>
      </c>
      <c r="CS13" s="12">
        <v>1</v>
      </c>
      <c r="CT13" s="12">
        <v>18</v>
      </c>
      <c r="CU13" s="12">
        <v>1</v>
      </c>
      <c r="CV13" s="12">
        <v>18</v>
      </c>
      <c r="CW13" s="12">
        <v>1</v>
      </c>
      <c r="CX13" s="12">
        <v>18</v>
      </c>
      <c r="CY13" s="12">
        <v>1</v>
      </c>
      <c r="CZ13" s="12">
        <v>18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12">
        <v>0</v>
      </c>
      <c r="DH13" s="12">
        <v>0</v>
      </c>
      <c r="DI13" s="12">
        <v>0</v>
      </c>
      <c r="DJ13" s="12">
        <v>0</v>
      </c>
      <c r="DK13" s="12">
        <v>0</v>
      </c>
      <c r="DL13" s="12">
        <v>0</v>
      </c>
    </row>
    <row r="14" spans="1:117" s="6" customFormat="1" ht="15.75" x14ac:dyDescent="0.25">
      <c r="A14" s="31" t="s">
        <v>23</v>
      </c>
      <c r="B14" s="34" t="s">
        <v>108</v>
      </c>
      <c r="C14" s="43">
        <v>0</v>
      </c>
      <c r="D14" s="44">
        <v>0</v>
      </c>
      <c r="E14" s="43">
        <v>0</v>
      </c>
      <c r="F14" s="44">
        <v>0</v>
      </c>
      <c r="G14" s="44">
        <v>1</v>
      </c>
      <c r="H14" s="43">
        <v>450</v>
      </c>
      <c r="I14" s="44">
        <v>2</v>
      </c>
      <c r="J14" s="43">
        <v>968</v>
      </c>
      <c r="K14" s="44">
        <v>2</v>
      </c>
      <c r="L14" s="43">
        <v>968</v>
      </c>
      <c r="M14" s="44">
        <v>2</v>
      </c>
      <c r="N14" s="43">
        <v>968</v>
      </c>
      <c r="O14" s="44">
        <v>2</v>
      </c>
      <c r="P14" s="43">
        <v>968</v>
      </c>
      <c r="Q14" s="44">
        <v>2</v>
      </c>
      <c r="R14" s="43">
        <v>968</v>
      </c>
      <c r="S14" s="44">
        <v>2</v>
      </c>
      <c r="T14" s="43">
        <v>968</v>
      </c>
      <c r="U14" s="44">
        <v>2</v>
      </c>
      <c r="V14" s="43">
        <v>968</v>
      </c>
      <c r="W14" s="44">
        <v>2</v>
      </c>
      <c r="X14" s="43">
        <v>968</v>
      </c>
      <c r="Y14" s="44">
        <v>2</v>
      </c>
      <c r="Z14" s="43">
        <v>968</v>
      </c>
      <c r="AA14" s="44">
        <v>2</v>
      </c>
      <c r="AB14" s="43">
        <v>968</v>
      </c>
      <c r="AC14" s="44">
        <v>2</v>
      </c>
      <c r="AD14" s="43">
        <v>968</v>
      </c>
      <c r="AE14" s="44">
        <v>2</v>
      </c>
      <c r="AF14" s="43">
        <v>968</v>
      </c>
      <c r="AG14" s="44">
        <v>2</v>
      </c>
      <c r="AH14" s="43">
        <v>968</v>
      </c>
      <c r="AI14" s="44">
        <v>2</v>
      </c>
      <c r="AJ14" s="43">
        <v>968</v>
      </c>
      <c r="AK14" s="44">
        <v>2</v>
      </c>
      <c r="AL14" s="43">
        <v>968</v>
      </c>
      <c r="AM14" s="44">
        <v>2</v>
      </c>
      <c r="AN14" s="43">
        <v>968</v>
      </c>
      <c r="AO14" s="44">
        <v>2</v>
      </c>
      <c r="AP14" s="43">
        <v>968</v>
      </c>
      <c r="AQ14" s="44">
        <v>2</v>
      </c>
      <c r="AR14" s="43">
        <v>968</v>
      </c>
      <c r="AS14" s="44">
        <v>2</v>
      </c>
      <c r="AT14" s="43">
        <v>968</v>
      </c>
      <c r="AU14" s="44">
        <v>2</v>
      </c>
      <c r="AV14" s="43">
        <v>968</v>
      </c>
      <c r="AW14" s="44">
        <v>2</v>
      </c>
      <c r="AX14" s="43">
        <v>968</v>
      </c>
      <c r="AY14" s="44">
        <v>2</v>
      </c>
      <c r="AZ14" s="43">
        <v>968</v>
      </c>
      <c r="BA14" s="44">
        <v>2</v>
      </c>
      <c r="BB14" s="43">
        <v>968</v>
      </c>
      <c r="BC14" s="44">
        <v>2</v>
      </c>
      <c r="BD14" s="43">
        <v>968</v>
      </c>
      <c r="BE14" s="44">
        <v>2</v>
      </c>
      <c r="BF14" s="43">
        <v>968</v>
      </c>
      <c r="BG14" s="44">
        <v>2</v>
      </c>
      <c r="BH14" s="43">
        <v>968</v>
      </c>
      <c r="BI14" s="44">
        <v>2</v>
      </c>
      <c r="BJ14" s="43">
        <v>968</v>
      </c>
      <c r="BK14" s="44">
        <v>2</v>
      </c>
      <c r="BL14" s="43">
        <v>968</v>
      </c>
      <c r="BM14" s="44">
        <v>2</v>
      </c>
      <c r="BN14" s="43">
        <v>968</v>
      </c>
      <c r="BO14" s="44">
        <v>2</v>
      </c>
      <c r="BP14" s="43">
        <v>968</v>
      </c>
      <c r="BQ14" s="44">
        <v>2</v>
      </c>
      <c r="BR14" s="43">
        <v>968</v>
      </c>
      <c r="BS14" s="44">
        <v>2</v>
      </c>
      <c r="BT14" s="43">
        <v>968</v>
      </c>
      <c r="BU14" s="44">
        <v>2</v>
      </c>
      <c r="BV14" s="43">
        <v>968</v>
      </c>
      <c r="BW14" s="44">
        <v>2</v>
      </c>
      <c r="BX14" s="43">
        <v>968</v>
      </c>
      <c r="BY14" s="44">
        <v>2</v>
      </c>
      <c r="BZ14" s="43">
        <v>968</v>
      </c>
      <c r="CA14" s="44">
        <v>2</v>
      </c>
      <c r="CB14" s="43">
        <v>968</v>
      </c>
      <c r="CC14" s="44">
        <v>2</v>
      </c>
      <c r="CD14" s="43">
        <v>968</v>
      </c>
      <c r="CE14" s="44">
        <v>2</v>
      </c>
      <c r="CF14" s="43">
        <v>968</v>
      </c>
      <c r="CG14" s="44">
        <v>2</v>
      </c>
      <c r="CH14" s="43">
        <v>968</v>
      </c>
      <c r="CI14" s="44">
        <v>1</v>
      </c>
      <c r="CJ14" s="43">
        <v>450</v>
      </c>
      <c r="CK14" s="44">
        <v>1</v>
      </c>
      <c r="CL14" s="43">
        <v>450</v>
      </c>
      <c r="CM14" s="44">
        <v>1</v>
      </c>
      <c r="CN14" s="43">
        <v>450</v>
      </c>
      <c r="CO14" s="43">
        <v>1</v>
      </c>
      <c r="CP14" s="43">
        <v>450</v>
      </c>
      <c r="CQ14" s="43">
        <v>1</v>
      </c>
      <c r="CR14" s="43">
        <v>450</v>
      </c>
      <c r="CS14" s="43">
        <v>1</v>
      </c>
      <c r="CT14" s="43">
        <v>450</v>
      </c>
      <c r="CU14" s="43">
        <v>1</v>
      </c>
      <c r="CV14" s="43">
        <v>450</v>
      </c>
      <c r="CW14" s="43">
        <v>1</v>
      </c>
      <c r="CX14" s="43">
        <v>450</v>
      </c>
      <c r="CY14" s="43">
        <v>1</v>
      </c>
      <c r="CZ14" s="43">
        <v>450</v>
      </c>
      <c r="DA14" s="43">
        <v>0</v>
      </c>
      <c r="DB14" s="43">
        <v>0</v>
      </c>
      <c r="DC14" s="43">
        <v>0</v>
      </c>
      <c r="DD14" s="43">
        <v>0</v>
      </c>
      <c r="DE14" s="43">
        <v>1</v>
      </c>
      <c r="DF14" s="43">
        <v>160</v>
      </c>
      <c r="DG14" s="43">
        <v>1</v>
      </c>
      <c r="DH14" s="43">
        <v>160</v>
      </c>
      <c r="DI14" s="43">
        <v>1</v>
      </c>
      <c r="DJ14" s="43">
        <v>160</v>
      </c>
      <c r="DK14" s="43">
        <v>1</v>
      </c>
      <c r="DL14" s="43">
        <v>160</v>
      </c>
    </row>
    <row r="15" spans="1:117" s="6" customFormat="1" ht="15.75" x14ac:dyDescent="0.25">
      <c r="A15" s="31" t="s">
        <v>19</v>
      </c>
      <c r="B15" s="34" t="s">
        <v>54</v>
      </c>
      <c r="C15" s="12">
        <v>33</v>
      </c>
      <c r="D15" s="13">
        <v>826</v>
      </c>
      <c r="E15" s="12">
        <v>36</v>
      </c>
      <c r="F15" s="13">
        <v>884</v>
      </c>
      <c r="G15" s="13">
        <v>37</v>
      </c>
      <c r="H15" s="12">
        <v>910.80000000000007</v>
      </c>
      <c r="I15" s="13">
        <v>34</v>
      </c>
      <c r="J15" s="12">
        <v>813.80000000000007</v>
      </c>
      <c r="K15" s="13">
        <v>35</v>
      </c>
      <c r="L15" s="12">
        <v>843.80000000000007</v>
      </c>
      <c r="M15" s="13">
        <v>34</v>
      </c>
      <c r="N15" s="12">
        <v>814</v>
      </c>
      <c r="O15" s="13">
        <v>31</v>
      </c>
      <c r="P15" s="12">
        <v>721</v>
      </c>
      <c r="Q15" s="13">
        <v>32</v>
      </c>
      <c r="R15" s="12">
        <v>734.6</v>
      </c>
      <c r="S15" s="13">
        <v>32</v>
      </c>
      <c r="T15" s="12">
        <v>753</v>
      </c>
      <c r="U15" s="13">
        <v>32</v>
      </c>
      <c r="V15" s="12">
        <v>753</v>
      </c>
      <c r="W15" s="13">
        <v>31</v>
      </c>
      <c r="X15" s="12">
        <v>733</v>
      </c>
      <c r="Y15" s="13">
        <v>31</v>
      </c>
      <c r="Z15" s="12">
        <v>742</v>
      </c>
      <c r="AA15" s="13">
        <v>32</v>
      </c>
      <c r="AB15" s="12">
        <v>751</v>
      </c>
      <c r="AC15" s="13">
        <v>35</v>
      </c>
      <c r="AD15" s="12">
        <v>866</v>
      </c>
      <c r="AE15" s="13">
        <v>36</v>
      </c>
      <c r="AF15" s="12">
        <v>879</v>
      </c>
      <c r="AG15" s="13">
        <v>35</v>
      </c>
      <c r="AH15" s="12">
        <v>850</v>
      </c>
      <c r="AI15" s="13">
        <v>34</v>
      </c>
      <c r="AJ15" s="12">
        <v>820</v>
      </c>
      <c r="AK15" s="13">
        <v>33</v>
      </c>
      <c r="AL15" s="12">
        <v>800</v>
      </c>
      <c r="AM15" s="13">
        <v>32</v>
      </c>
      <c r="AN15" s="12">
        <v>794</v>
      </c>
      <c r="AO15" s="13">
        <v>32</v>
      </c>
      <c r="AP15" s="12">
        <v>794</v>
      </c>
      <c r="AQ15" s="13">
        <v>31</v>
      </c>
      <c r="AR15" s="12">
        <v>779</v>
      </c>
      <c r="AS15" s="13">
        <v>30</v>
      </c>
      <c r="AT15" s="12">
        <v>743</v>
      </c>
      <c r="AU15" s="13">
        <v>29</v>
      </c>
      <c r="AV15" s="12">
        <v>732</v>
      </c>
      <c r="AW15" s="13">
        <v>30</v>
      </c>
      <c r="AX15" s="12">
        <v>760</v>
      </c>
      <c r="AY15" s="13">
        <v>30</v>
      </c>
      <c r="AZ15" s="12">
        <v>760</v>
      </c>
      <c r="BA15" s="13">
        <v>29</v>
      </c>
      <c r="BB15" s="12">
        <v>732.95</v>
      </c>
      <c r="BC15" s="13">
        <v>28</v>
      </c>
      <c r="BD15" s="12">
        <v>695.95</v>
      </c>
      <c r="BE15" s="13">
        <v>27</v>
      </c>
      <c r="BF15" s="12">
        <v>675</v>
      </c>
      <c r="BG15" s="13">
        <v>27</v>
      </c>
      <c r="BH15" s="12">
        <v>693</v>
      </c>
      <c r="BI15" s="13">
        <v>27</v>
      </c>
      <c r="BJ15" s="12">
        <v>693.94999999999993</v>
      </c>
      <c r="BK15" s="13">
        <v>24</v>
      </c>
      <c r="BL15" s="12">
        <v>611</v>
      </c>
      <c r="BM15" s="13">
        <v>22</v>
      </c>
      <c r="BN15" s="12">
        <v>567.1</v>
      </c>
      <c r="BO15" s="13">
        <v>20</v>
      </c>
      <c r="BP15" s="12">
        <v>507.09999999999997</v>
      </c>
      <c r="BQ15" s="13">
        <v>18</v>
      </c>
      <c r="BR15" s="12">
        <v>454</v>
      </c>
      <c r="BS15" s="13">
        <v>16</v>
      </c>
      <c r="BT15" s="12">
        <v>393.29999999999995</v>
      </c>
      <c r="BU15" s="13">
        <v>16</v>
      </c>
      <c r="BV15" s="12">
        <v>393.29999999999995</v>
      </c>
      <c r="BW15" s="13">
        <v>17</v>
      </c>
      <c r="BX15" s="12">
        <v>426</v>
      </c>
      <c r="BY15" s="13">
        <v>16</v>
      </c>
      <c r="BZ15" s="12">
        <v>398.29999999999995</v>
      </c>
      <c r="CA15" s="13">
        <v>16</v>
      </c>
      <c r="CB15" s="12">
        <v>401</v>
      </c>
      <c r="CC15" s="13">
        <v>16</v>
      </c>
      <c r="CD15" s="12">
        <v>401.3</v>
      </c>
      <c r="CE15" s="13">
        <v>16</v>
      </c>
      <c r="CF15" s="12">
        <v>401.3</v>
      </c>
      <c r="CG15" s="13">
        <v>15</v>
      </c>
      <c r="CH15" s="12">
        <v>369.3</v>
      </c>
      <c r="CI15" s="13">
        <v>12</v>
      </c>
      <c r="CJ15" s="12">
        <v>310</v>
      </c>
      <c r="CK15" s="13">
        <v>13</v>
      </c>
      <c r="CL15" s="12">
        <v>400.1</v>
      </c>
      <c r="CM15" s="13">
        <v>13</v>
      </c>
      <c r="CN15" s="12">
        <v>393.1</v>
      </c>
      <c r="CO15" s="12">
        <v>13</v>
      </c>
      <c r="CP15" s="12">
        <v>393.1</v>
      </c>
      <c r="CQ15" s="12">
        <v>11</v>
      </c>
      <c r="CR15" s="12">
        <v>332.1</v>
      </c>
      <c r="CS15" s="12">
        <v>11</v>
      </c>
      <c r="CT15" s="12">
        <v>332.1</v>
      </c>
      <c r="CU15" s="12">
        <v>11</v>
      </c>
      <c r="CV15" s="12">
        <v>332.1</v>
      </c>
      <c r="CW15" s="12">
        <v>11</v>
      </c>
      <c r="CX15" s="12">
        <v>332.1</v>
      </c>
      <c r="CY15" s="12">
        <v>11</v>
      </c>
      <c r="CZ15" s="12">
        <v>332</v>
      </c>
      <c r="DA15" s="12">
        <v>8</v>
      </c>
      <c r="DB15" s="12">
        <v>272</v>
      </c>
      <c r="DC15" s="12">
        <v>9</v>
      </c>
      <c r="DD15" s="12">
        <v>300.10000000000002</v>
      </c>
      <c r="DE15" s="12">
        <v>21</v>
      </c>
      <c r="DF15" s="12">
        <v>754.46</v>
      </c>
      <c r="DG15" s="12">
        <v>22</v>
      </c>
      <c r="DH15" s="12">
        <v>778.46</v>
      </c>
      <c r="DI15" s="12">
        <v>21</v>
      </c>
      <c r="DJ15" s="12">
        <v>751.76</v>
      </c>
      <c r="DK15" s="12">
        <v>21</v>
      </c>
      <c r="DL15" s="12">
        <v>751.76</v>
      </c>
    </row>
    <row r="16" spans="1:117" s="6" customFormat="1" ht="15.75" x14ac:dyDescent="0.25">
      <c r="A16" s="31" t="s">
        <v>6</v>
      </c>
      <c r="B16" s="34" t="s">
        <v>56</v>
      </c>
      <c r="C16" s="43">
        <v>67</v>
      </c>
      <c r="D16" s="44">
        <v>15717</v>
      </c>
      <c r="E16" s="43">
        <v>68</v>
      </c>
      <c r="F16" s="44">
        <v>17339</v>
      </c>
      <c r="G16" s="44">
        <v>73</v>
      </c>
      <c r="H16" s="43">
        <v>19558.099999999999</v>
      </c>
      <c r="I16" s="44">
        <v>65</v>
      </c>
      <c r="J16" s="43">
        <v>17241.099999999999</v>
      </c>
      <c r="K16" s="44">
        <v>70</v>
      </c>
      <c r="L16" s="43">
        <v>18791.099999999999</v>
      </c>
      <c r="M16" s="44">
        <v>65</v>
      </c>
      <c r="N16" s="43">
        <v>17241</v>
      </c>
      <c r="O16" s="44">
        <v>61</v>
      </c>
      <c r="P16" s="43">
        <v>16826</v>
      </c>
      <c r="Q16" s="44">
        <v>63</v>
      </c>
      <c r="R16" s="43">
        <v>17261.099999999999</v>
      </c>
      <c r="S16" s="44">
        <v>64</v>
      </c>
      <c r="T16" s="43">
        <v>17254</v>
      </c>
      <c r="U16" s="44">
        <v>65</v>
      </c>
      <c r="V16" s="43">
        <v>17746</v>
      </c>
      <c r="W16" s="44">
        <v>62</v>
      </c>
      <c r="X16" s="43">
        <v>17746</v>
      </c>
      <c r="Y16" s="44">
        <v>65</v>
      </c>
      <c r="Z16" s="43">
        <v>18185</v>
      </c>
      <c r="AA16" s="44">
        <v>65</v>
      </c>
      <c r="AB16" s="43">
        <v>18115</v>
      </c>
      <c r="AC16" s="44">
        <v>67</v>
      </c>
      <c r="AD16" s="43">
        <v>18717</v>
      </c>
      <c r="AE16" s="44">
        <v>65</v>
      </c>
      <c r="AF16" s="43">
        <v>18037</v>
      </c>
      <c r="AG16" s="44">
        <v>74</v>
      </c>
      <c r="AH16" s="43">
        <v>20922</v>
      </c>
      <c r="AI16" s="44">
        <v>65</v>
      </c>
      <c r="AJ16" s="43">
        <v>18242</v>
      </c>
      <c r="AK16" s="44">
        <v>62</v>
      </c>
      <c r="AL16" s="43">
        <v>17176</v>
      </c>
      <c r="AM16" s="44">
        <v>62</v>
      </c>
      <c r="AN16" s="43">
        <v>17176</v>
      </c>
      <c r="AO16" s="44">
        <v>58</v>
      </c>
      <c r="AP16" s="43">
        <v>16372</v>
      </c>
      <c r="AQ16" s="44">
        <v>56</v>
      </c>
      <c r="AR16" s="43">
        <v>15846</v>
      </c>
      <c r="AS16" s="44">
        <v>56</v>
      </c>
      <c r="AT16" s="43">
        <v>15846</v>
      </c>
      <c r="AU16" s="44">
        <v>56</v>
      </c>
      <c r="AV16" s="43">
        <v>15846</v>
      </c>
      <c r="AW16" s="44">
        <v>56</v>
      </c>
      <c r="AX16" s="43">
        <v>15846</v>
      </c>
      <c r="AY16" s="44">
        <v>56</v>
      </c>
      <c r="AZ16" s="43">
        <v>15971</v>
      </c>
      <c r="BA16" s="44">
        <v>55</v>
      </c>
      <c r="BB16" s="43">
        <v>15871</v>
      </c>
      <c r="BC16" s="44">
        <v>55</v>
      </c>
      <c r="BD16" s="43">
        <v>15901.1</v>
      </c>
      <c r="BE16" s="44">
        <v>52</v>
      </c>
      <c r="BF16" s="43">
        <v>14777</v>
      </c>
      <c r="BG16" s="44">
        <v>52</v>
      </c>
      <c r="BH16" s="43">
        <v>14861.5</v>
      </c>
      <c r="BI16" s="44">
        <v>52</v>
      </c>
      <c r="BJ16" s="43">
        <v>14861.5</v>
      </c>
      <c r="BK16" s="44">
        <v>50</v>
      </c>
      <c r="BL16" s="43">
        <v>13916</v>
      </c>
      <c r="BM16" s="44">
        <v>49</v>
      </c>
      <c r="BN16" s="43">
        <v>13776.5</v>
      </c>
      <c r="BO16" s="44">
        <v>48</v>
      </c>
      <c r="BP16" s="43">
        <v>13566.5</v>
      </c>
      <c r="BQ16" s="44">
        <v>47</v>
      </c>
      <c r="BR16" s="43">
        <v>13417</v>
      </c>
      <c r="BS16" s="44">
        <v>45</v>
      </c>
      <c r="BT16" s="43">
        <v>11979.5</v>
      </c>
      <c r="BU16" s="44">
        <v>40</v>
      </c>
      <c r="BV16" s="43">
        <v>10878</v>
      </c>
      <c r="BW16" s="44">
        <v>38</v>
      </c>
      <c r="BX16" s="43">
        <v>10757</v>
      </c>
      <c r="BY16" s="44">
        <v>38</v>
      </c>
      <c r="BZ16" s="43">
        <v>10757</v>
      </c>
      <c r="CA16" s="44">
        <v>36</v>
      </c>
      <c r="CB16" s="43">
        <v>10717</v>
      </c>
      <c r="CC16" s="44">
        <v>36</v>
      </c>
      <c r="CD16" s="43">
        <v>10716.5</v>
      </c>
      <c r="CE16" s="44">
        <v>35</v>
      </c>
      <c r="CF16" s="43">
        <v>10486.5</v>
      </c>
      <c r="CG16" s="44">
        <v>34</v>
      </c>
      <c r="CH16" s="43">
        <v>10354.5</v>
      </c>
      <c r="CI16" s="44">
        <v>32</v>
      </c>
      <c r="CJ16" s="43">
        <v>9255</v>
      </c>
      <c r="CK16" s="44">
        <v>31</v>
      </c>
      <c r="CL16" s="43">
        <v>8524.5</v>
      </c>
      <c r="CM16" s="44">
        <v>26</v>
      </c>
      <c r="CN16" s="43">
        <v>7549.5</v>
      </c>
      <c r="CO16" s="43">
        <v>24</v>
      </c>
      <c r="CP16" s="43">
        <v>7265</v>
      </c>
      <c r="CQ16" s="43">
        <v>24</v>
      </c>
      <c r="CR16" s="43">
        <v>7265</v>
      </c>
      <c r="CS16" s="43">
        <v>23</v>
      </c>
      <c r="CT16" s="43">
        <v>7210</v>
      </c>
      <c r="CU16" s="43">
        <v>23</v>
      </c>
      <c r="CV16" s="43">
        <v>7210</v>
      </c>
      <c r="CW16" s="43">
        <v>22</v>
      </c>
      <c r="CX16" s="43">
        <v>6870</v>
      </c>
      <c r="CY16" s="43">
        <v>20</v>
      </c>
      <c r="CZ16" s="43">
        <v>6433</v>
      </c>
      <c r="DA16" s="43">
        <v>17</v>
      </c>
      <c r="DB16" s="43">
        <v>5601</v>
      </c>
      <c r="DC16" s="43">
        <v>15</v>
      </c>
      <c r="DD16" s="43">
        <v>4451</v>
      </c>
      <c r="DE16" s="43">
        <v>38</v>
      </c>
      <c r="DF16" s="43">
        <v>9166.6</v>
      </c>
      <c r="DG16" s="43">
        <v>40</v>
      </c>
      <c r="DH16" s="43">
        <v>9703.6</v>
      </c>
      <c r="DI16" s="43">
        <v>40</v>
      </c>
      <c r="DJ16" s="43">
        <v>9703.6</v>
      </c>
      <c r="DK16" s="43">
        <v>40</v>
      </c>
      <c r="DL16" s="43">
        <v>9703.6</v>
      </c>
    </row>
    <row r="17" spans="1:116" s="6" customFormat="1" ht="16.5" customHeight="1" x14ac:dyDescent="0.25">
      <c r="A17" s="31" t="s">
        <v>11</v>
      </c>
      <c r="B17" s="34" t="s">
        <v>58</v>
      </c>
      <c r="C17" s="12">
        <v>5</v>
      </c>
      <c r="D17" s="13">
        <v>8523</v>
      </c>
      <c r="E17" s="12">
        <v>5</v>
      </c>
      <c r="F17" s="13">
        <v>8523</v>
      </c>
      <c r="G17" s="13">
        <v>5</v>
      </c>
      <c r="H17" s="12">
        <v>8523</v>
      </c>
      <c r="I17" s="13">
        <v>5</v>
      </c>
      <c r="J17" s="12">
        <v>8523</v>
      </c>
      <c r="K17" s="13">
        <v>6</v>
      </c>
      <c r="L17" s="12">
        <v>10373</v>
      </c>
      <c r="M17" s="13">
        <v>6</v>
      </c>
      <c r="N17" s="12">
        <v>10373</v>
      </c>
      <c r="O17" s="13">
        <v>6</v>
      </c>
      <c r="P17" s="12">
        <v>10373</v>
      </c>
      <c r="Q17" s="13">
        <v>6</v>
      </c>
      <c r="R17" s="12">
        <v>10373</v>
      </c>
      <c r="S17" s="13">
        <v>5</v>
      </c>
      <c r="T17" s="12">
        <v>8445</v>
      </c>
      <c r="U17" s="13">
        <v>5</v>
      </c>
      <c r="V17" s="12">
        <v>8445</v>
      </c>
      <c r="W17" s="13">
        <v>5</v>
      </c>
      <c r="X17" s="12">
        <v>8445</v>
      </c>
      <c r="Y17" s="13">
        <v>5</v>
      </c>
      <c r="Z17" s="12">
        <v>8445</v>
      </c>
      <c r="AA17" s="13">
        <v>5</v>
      </c>
      <c r="AB17" s="12">
        <v>8445</v>
      </c>
      <c r="AC17" s="13">
        <v>5</v>
      </c>
      <c r="AD17" s="12">
        <v>8445</v>
      </c>
      <c r="AE17" s="13">
        <v>5</v>
      </c>
      <c r="AF17" s="12">
        <v>8445</v>
      </c>
      <c r="AG17" s="13">
        <v>5</v>
      </c>
      <c r="AH17" s="12">
        <v>8445</v>
      </c>
      <c r="AI17" s="13">
        <v>5</v>
      </c>
      <c r="AJ17" s="12">
        <v>8445</v>
      </c>
      <c r="AK17" s="13">
        <v>5</v>
      </c>
      <c r="AL17" s="12">
        <v>8445</v>
      </c>
      <c r="AM17" s="13">
        <v>4</v>
      </c>
      <c r="AN17" s="12">
        <v>7160</v>
      </c>
      <c r="AO17" s="13">
        <v>4</v>
      </c>
      <c r="AP17" s="12">
        <v>7160</v>
      </c>
      <c r="AQ17" s="13">
        <v>4</v>
      </c>
      <c r="AR17" s="12">
        <v>7160</v>
      </c>
      <c r="AS17" s="13">
        <v>3</v>
      </c>
      <c r="AT17" s="12">
        <v>5760</v>
      </c>
      <c r="AU17" s="13">
        <v>3</v>
      </c>
      <c r="AV17" s="12">
        <v>5760</v>
      </c>
      <c r="AW17" s="13">
        <v>3</v>
      </c>
      <c r="AX17" s="12">
        <v>5760</v>
      </c>
      <c r="AY17" s="13">
        <v>3</v>
      </c>
      <c r="AZ17" s="12">
        <v>5760</v>
      </c>
      <c r="BA17" s="13">
        <v>3</v>
      </c>
      <c r="BB17" s="12">
        <v>5760</v>
      </c>
      <c r="BC17" s="13">
        <v>3</v>
      </c>
      <c r="BD17" s="12">
        <v>5760</v>
      </c>
      <c r="BE17" s="13">
        <v>3</v>
      </c>
      <c r="BF17" s="12">
        <v>5760</v>
      </c>
      <c r="BG17" s="13">
        <v>3</v>
      </c>
      <c r="BH17" s="12">
        <v>5760</v>
      </c>
      <c r="BI17" s="13">
        <v>3</v>
      </c>
      <c r="BJ17" s="12">
        <v>5760</v>
      </c>
      <c r="BK17" s="13">
        <v>3</v>
      </c>
      <c r="BL17" s="12">
        <v>5760</v>
      </c>
      <c r="BM17" s="13">
        <v>2</v>
      </c>
      <c r="BN17" s="12">
        <v>4710</v>
      </c>
      <c r="BO17" s="13">
        <v>2</v>
      </c>
      <c r="BP17" s="12">
        <v>4710</v>
      </c>
      <c r="BQ17" s="13">
        <v>2</v>
      </c>
      <c r="BR17" s="12">
        <v>4710</v>
      </c>
      <c r="BS17" s="13">
        <v>2</v>
      </c>
      <c r="BT17" s="12">
        <v>4710</v>
      </c>
      <c r="BU17" s="13">
        <v>2</v>
      </c>
      <c r="BV17" s="12">
        <v>4710</v>
      </c>
      <c r="BW17" s="13">
        <v>2</v>
      </c>
      <c r="BX17" s="12">
        <v>4710</v>
      </c>
      <c r="BY17" s="13">
        <v>2</v>
      </c>
      <c r="BZ17" s="12">
        <v>4710</v>
      </c>
      <c r="CA17" s="13">
        <v>2</v>
      </c>
      <c r="CB17" s="12">
        <v>4710</v>
      </c>
      <c r="CC17" s="13">
        <v>2</v>
      </c>
      <c r="CD17" s="12">
        <v>4710</v>
      </c>
      <c r="CE17" s="13">
        <v>2</v>
      </c>
      <c r="CF17" s="12">
        <v>4710</v>
      </c>
      <c r="CG17" s="13">
        <v>2</v>
      </c>
      <c r="CH17" s="12">
        <v>4710</v>
      </c>
      <c r="CI17" s="13">
        <v>2</v>
      </c>
      <c r="CJ17" s="12">
        <v>4710</v>
      </c>
      <c r="CK17" s="13">
        <v>2</v>
      </c>
      <c r="CL17" s="12">
        <v>4710</v>
      </c>
      <c r="CM17" s="13">
        <v>2</v>
      </c>
      <c r="CN17" s="12">
        <v>4710</v>
      </c>
      <c r="CO17" s="12">
        <v>2</v>
      </c>
      <c r="CP17" s="12">
        <v>4710</v>
      </c>
      <c r="CQ17" s="12">
        <v>2</v>
      </c>
      <c r="CR17" s="12">
        <v>4710</v>
      </c>
      <c r="CS17" s="12">
        <v>2</v>
      </c>
      <c r="CT17" s="12">
        <v>4710</v>
      </c>
      <c r="CU17" s="12">
        <v>2</v>
      </c>
      <c r="CV17" s="12">
        <v>4710</v>
      </c>
      <c r="CW17" s="12">
        <v>2</v>
      </c>
      <c r="CX17" s="12">
        <v>4710</v>
      </c>
      <c r="CY17" s="12">
        <v>2</v>
      </c>
      <c r="CZ17" s="12">
        <v>4710</v>
      </c>
      <c r="DA17" s="12">
        <v>1</v>
      </c>
      <c r="DB17" s="12">
        <v>1850</v>
      </c>
      <c r="DC17" s="12">
        <v>1</v>
      </c>
      <c r="DD17" s="12">
        <v>1850</v>
      </c>
      <c r="DE17" s="12">
        <v>1</v>
      </c>
      <c r="DF17" s="12">
        <v>1850</v>
      </c>
      <c r="DG17" s="12">
        <v>1</v>
      </c>
      <c r="DH17" s="12">
        <v>1850</v>
      </c>
      <c r="DI17" s="12">
        <v>1</v>
      </c>
      <c r="DJ17" s="12">
        <v>1850</v>
      </c>
      <c r="DK17" s="12">
        <v>1</v>
      </c>
      <c r="DL17" s="12">
        <v>1850</v>
      </c>
    </row>
    <row r="18" spans="1:116" s="6" customFormat="1" ht="15.75" x14ac:dyDescent="0.25">
      <c r="A18" s="31" t="s">
        <v>28</v>
      </c>
      <c r="B18" s="34" t="s">
        <v>189</v>
      </c>
      <c r="C18" s="43">
        <v>0</v>
      </c>
      <c r="D18" s="44">
        <v>0</v>
      </c>
      <c r="E18" s="43">
        <v>1</v>
      </c>
      <c r="F18" s="44">
        <v>930</v>
      </c>
      <c r="G18" s="44">
        <v>1</v>
      </c>
      <c r="H18" s="43">
        <v>930</v>
      </c>
      <c r="I18" s="44">
        <v>1</v>
      </c>
      <c r="J18" s="43">
        <v>930</v>
      </c>
      <c r="K18" s="44">
        <v>1</v>
      </c>
      <c r="L18" s="43">
        <v>930</v>
      </c>
      <c r="M18" s="44">
        <v>1</v>
      </c>
      <c r="N18" s="43">
        <v>930</v>
      </c>
      <c r="O18" s="44">
        <v>1</v>
      </c>
      <c r="P18" s="43">
        <v>930</v>
      </c>
      <c r="Q18" s="44">
        <v>1</v>
      </c>
      <c r="R18" s="43">
        <v>930</v>
      </c>
      <c r="S18" s="44">
        <v>3</v>
      </c>
      <c r="T18" s="43">
        <v>1020</v>
      </c>
      <c r="U18" s="44">
        <v>2</v>
      </c>
      <c r="V18" s="43">
        <v>1020</v>
      </c>
      <c r="W18" s="44">
        <v>2</v>
      </c>
      <c r="X18" s="43">
        <v>979</v>
      </c>
      <c r="Y18" s="44">
        <v>1</v>
      </c>
      <c r="Z18" s="43">
        <v>930</v>
      </c>
      <c r="AA18" s="44">
        <v>1</v>
      </c>
      <c r="AB18" s="43">
        <v>930</v>
      </c>
      <c r="AC18" s="44">
        <v>0</v>
      </c>
      <c r="AD18" s="43">
        <v>0</v>
      </c>
      <c r="AE18" s="44">
        <v>2</v>
      </c>
      <c r="AF18" s="43">
        <v>1035</v>
      </c>
      <c r="AG18" s="44">
        <v>2</v>
      </c>
      <c r="AH18" s="43">
        <v>1035</v>
      </c>
      <c r="AI18" s="44">
        <v>2</v>
      </c>
      <c r="AJ18" s="43">
        <v>1035</v>
      </c>
      <c r="AK18" s="44">
        <v>2</v>
      </c>
      <c r="AL18" s="43">
        <v>1035</v>
      </c>
      <c r="AM18" s="44">
        <v>2</v>
      </c>
      <c r="AN18" s="43">
        <v>1035</v>
      </c>
      <c r="AO18" s="44">
        <v>2</v>
      </c>
      <c r="AP18" s="43">
        <v>1035</v>
      </c>
      <c r="AQ18" s="44">
        <v>2</v>
      </c>
      <c r="AR18" s="43">
        <v>1035</v>
      </c>
      <c r="AS18" s="44">
        <v>3</v>
      </c>
      <c r="AT18" s="43">
        <v>1445</v>
      </c>
      <c r="AU18" s="44">
        <v>2</v>
      </c>
      <c r="AV18" s="43">
        <v>1036</v>
      </c>
      <c r="AW18" s="44">
        <v>2</v>
      </c>
      <c r="AX18" s="43">
        <v>1036</v>
      </c>
      <c r="AY18" s="44">
        <v>2</v>
      </c>
      <c r="AZ18" s="43">
        <v>1035</v>
      </c>
      <c r="BA18" s="44">
        <v>2</v>
      </c>
      <c r="BB18" s="43">
        <v>1035</v>
      </c>
      <c r="BC18" s="44">
        <v>2</v>
      </c>
      <c r="BD18" s="43">
        <v>1035</v>
      </c>
      <c r="BE18" s="44">
        <v>2</v>
      </c>
      <c r="BF18" s="43">
        <v>1035</v>
      </c>
      <c r="BG18" s="44">
        <v>2</v>
      </c>
      <c r="BH18" s="43">
        <v>1035</v>
      </c>
      <c r="BI18" s="44">
        <v>2</v>
      </c>
      <c r="BJ18" s="43">
        <v>1035</v>
      </c>
      <c r="BK18" s="44">
        <v>2</v>
      </c>
      <c r="BL18" s="43">
        <v>1035</v>
      </c>
      <c r="BM18" s="44">
        <v>2</v>
      </c>
      <c r="BN18" s="43">
        <v>1035</v>
      </c>
      <c r="BO18" s="44">
        <v>2</v>
      </c>
      <c r="BP18" s="43">
        <v>1035</v>
      </c>
      <c r="BQ18" s="44">
        <v>1</v>
      </c>
      <c r="BR18" s="43">
        <v>930</v>
      </c>
      <c r="BS18" s="44">
        <v>1</v>
      </c>
      <c r="BT18" s="43">
        <v>930</v>
      </c>
      <c r="BU18" s="44">
        <v>1</v>
      </c>
      <c r="BV18" s="43">
        <v>930</v>
      </c>
      <c r="BW18" s="44">
        <v>1</v>
      </c>
      <c r="BX18" s="43">
        <v>930</v>
      </c>
      <c r="BY18" s="44">
        <v>1</v>
      </c>
      <c r="BZ18" s="43">
        <v>930</v>
      </c>
      <c r="CA18" s="44">
        <v>1</v>
      </c>
      <c r="CB18" s="43">
        <v>930</v>
      </c>
      <c r="CC18" s="44">
        <v>1</v>
      </c>
      <c r="CD18" s="43">
        <v>930</v>
      </c>
      <c r="CE18" s="44">
        <v>1</v>
      </c>
      <c r="CF18" s="43">
        <v>930</v>
      </c>
      <c r="CG18" s="44">
        <v>1</v>
      </c>
      <c r="CH18" s="43">
        <v>930</v>
      </c>
      <c r="CI18" s="44">
        <v>1</v>
      </c>
      <c r="CJ18" s="43">
        <v>930</v>
      </c>
      <c r="CK18" s="44">
        <v>1</v>
      </c>
      <c r="CL18" s="43">
        <v>930</v>
      </c>
      <c r="CM18" s="44">
        <v>1</v>
      </c>
      <c r="CN18" s="43">
        <v>930</v>
      </c>
      <c r="CO18" s="43">
        <v>1</v>
      </c>
      <c r="CP18" s="43">
        <v>930</v>
      </c>
      <c r="CQ18" s="43">
        <v>1</v>
      </c>
      <c r="CR18" s="43">
        <v>930</v>
      </c>
      <c r="CS18" s="43">
        <v>1</v>
      </c>
      <c r="CT18" s="43">
        <v>930</v>
      </c>
      <c r="CU18" s="43">
        <v>1</v>
      </c>
      <c r="CV18" s="43">
        <v>930</v>
      </c>
      <c r="CW18" s="43">
        <v>1</v>
      </c>
      <c r="CX18" s="43">
        <v>930</v>
      </c>
      <c r="CY18" s="43">
        <v>1</v>
      </c>
      <c r="CZ18" s="43">
        <v>930</v>
      </c>
      <c r="DA18" s="43">
        <v>1</v>
      </c>
      <c r="DB18" s="43">
        <v>930</v>
      </c>
      <c r="DC18" s="43">
        <v>1</v>
      </c>
      <c r="DD18" s="43">
        <v>930</v>
      </c>
      <c r="DE18" s="43">
        <v>1</v>
      </c>
      <c r="DF18" s="43">
        <v>930</v>
      </c>
      <c r="DG18" s="43">
        <v>1</v>
      </c>
      <c r="DH18" s="43">
        <v>930</v>
      </c>
      <c r="DI18" s="43">
        <v>1</v>
      </c>
      <c r="DJ18" s="43">
        <v>930</v>
      </c>
      <c r="DK18" s="43">
        <v>1</v>
      </c>
      <c r="DL18" s="43">
        <v>930</v>
      </c>
    </row>
    <row r="19" spans="1:116" s="6" customFormat="1" ht="15.75" customHeight="1" x14ac:dyDescent="0.25">
      <c r="A19" s="31" t="s">
        <v>21</v>
      </c>
      <c r="B19" s="34" t="s">
        <v>83</v>
      </c>
      <c r="C19" s="12">
        <v>0</v>
      </c>
      <c r="D19" s="13">
        <v>0</v>
      </c>
      <c r="E19" s="12">
        <v>1</v>
      </c>
      <c r="F19" s="13">
        <v>540</v>
      </c>
      <c r="G19" s="13">
        <v>2</v>
      </c>
      <c r="H19" s="12">
        <v>1104</v>
      </c>
      <c r="I19" s="13">
        <v>2</v>
      </c>
      <c r="J19" s="12">
        <v>1104</v>
      </c>
      <c r="K19" s="13">
        <v>3</v>
      </c>
      <c r="L19" s="12">
        <v>2054</v>
      </c>
      <c r="M19" s="13">
        <v>3</v>
      </c>
      <c r="N19" s="12">
        <v>2054</v>
      </c>
      <c r="O19" s="13">
        <v>4</v>
      </c>
      <c r="P19" s="12">
        <v>2414</v>
      </c>
      <c r="Q19" s="13">
        <v>5</v>
      </c>
      <c r="R19" s="12">
        <v>3270</v>
      </c>
      <c r="S19" s="13">
        <v>7</v>
      </c>
      <c r="T19" s="12">
        <v>4505</v>
      </c>
      <c r="U19" s="13">
        <v>7</v>
      </c>
      <c r="V19" s="12">
        <v>4505</v>
      </c>
      <c r="W19" s="13">
        <v>8</v>
      </c>
      <c r="X19" s="12">
        <v>4595</v>
      </c>
      <c r="Y19" s="13">
        <v>18</v>
      </c>
      <c r="Z19" s="12">
        <v>5695</v>
      </c>
      <c r="AA19" s="13">
        <v>21</v>
      </c>
      <c r="AB19" s="12">
        <v>6020</v>
      </c>
      <c r="AC19" s="13">
        <v>24</v>
      </c>
      <c r="AD19" s="12">
        <v>6443</v>
      </c>
      <c r="AE19" s="13">
        <v>24</v>
      </c>
      <c r="AF19" s="12">
        <v>6443</v>
      </c>
      <c r="AG19" s="13">
        <v>25</v>
      </c>
      <c r="AH19" s="12">
        <v>6943.4</v>
      </c>
      <c r="AI19" s="13">
        <v>25</v>
      </c>
      <c r="AJ19" s="12">
        <v>6943.4</v>
      </c>
      <c r="AK19" s="13">
        <v>25</v>
      </c>
      <c r="AL19" s="12">
        <v>6943.4</v>
      </c>
      <c r="AM19" s="13">
        <v>25</v>
      </c>
      <c r="AN19" s="12">
        <v>6943</v>
      </c>
      <c r="AO19" s="13">
        <v>25</v>
      </c>
      <c r="AP19" s="12">
        <v>6943</v>
      </c>
      <c r="AQ19" s="13">
        <v>25</v>
      </c>
      <c r="AR19" s="12">
        <v>6943</v>
      </c>
      <c r="AS19" s="13">
        <v>25</v>
      </c>
      <c r="AT19" s="12">
        <v>6943</v>
      </c>
      <c r="AU19" s="13">
        <v>24</v>
      </c>
      <c r="AV19" s="12">
        <v>6854</v>
      </c>
      <c r="AW19" s="13">
        <v>25</v>
      </c>
      <c r="AX19" s="12">
        <v>6943</v>
      </c>
      <c r="AY19" s="13">
        <v>25</v>
      </c>
      <c r="AZ19" s="12">
        <v>6943</v>
      </c>
      <c r="BA19" s="13">
        <v>25</v>
      </c>
      <c r="BB19" s="12">
        <v>6943</v>
      </c>
      <c r="BC19" s="13">
        <v>25</v>
      </c>
      <c r="BD19" s="12">
        <v>6943.4</v>
      </c>
      <c r="BE19" s="13">
        <v>25</v>
      </c>
      <c r="BF19" s="12">
        <v>6943</v>
      </c>
      <c r="BG19" s="13">
        <v>25</v>
      </c>
      <c r="BH19" s="12">
        <v>6943</v>
      </c>
      <c r="BI19" s="13">
        <v>25</v>
      </c>
      <c r="BJ19" s="12">
        <v>6943</v>
      </c>
      <c r="BK19" s="13">
        <v>25</v>
      </c>
      <c r="BL19" s="12">
        <v>6943.4</v>
      </c>
      <c r="BM19" s="13">
        <v>25</v>
      </c>
      <c r="BN19" s="12">
        <v>6943.4</v>
      </c>
      <c r="BO19" s="13">
        <v>25</v>
      </c>
      <c r="BP19" s="12">
        <v>6943</v>
      </c>
      <c r="BQ19" s="13">
        <v>23</v>
      </c>
      <c r="BR19" s="12">
        <v>6713</v>
      </c>
      <c r="BS19" s="13">
        <v>23</v>
      </c>
      <c r="BT19" s="12">
        <v>6713</v>
      </c>
      <c r="BU19" s="13">
        <v>23</v>
      </c>
      <c r="BV19" s="12">
        <v>6713</v>
      </c>
      <c r="BW19" s="13">
        <v>22</v>
      </c>
      <c r="BX19" s="12">
        <v>6173</v>
      </c>
      <c r="BY19" s="13">
        <v>22</v>
      </c>
      <c r="BZ19" s="12">
        <v>6173</v>
      </c>
      <c r="CA19" s="13">
        <v>22</v>
      </c>
      <c r="CB19" s="12">
        <v>6173</v>
      </c>
      <c r="CC19" s="13">
        <v>22</v>
      </c>
      <c r="CD19" s="12">
        <v>6173.4</v>
      </c>
      <c r="CE19" s="13">
        <v>22</v>
      </c>
      <c r="CF19" s="12">
        <v>6173.4</v>
      </c>
      <c r="CG19" s="13">
        <v>22</v>
      </c>
      <c r="CH19" s="12">
        <v>6173.4</v>
      </c>
      <c r="CI19" s="13">
        <v>21</v>
      </c>
      <c r="CJ19" s="12">
        <v>5223</v>
      </c>
      <c r="CK19" s="13">
        <v>22</v>
      </c>
      <c r="CL19" s="12">
        <v>6173.4</v>
      </c>
      <c r="CM19" s="13">
        <v>22</v>
      </c>
      <c r="CN19" s="12">
        <v>6173.4</v>
      </c>
      <c r="CO19" s="12">
        <v>22</v>
      </c>
      <c r="CP19" s="12">
        <v>6173.4</v>
      </c>
      <c r="CQ19" s="12">
        <v>22</v>
      </c>
      <c r="CR19" s="12">
        <v>6173.4</v>
      </c>
      <c r="CS19" s="12">
        <v>22</v>
      </c>
      <c r="CT19" s="12">
        <v>6173.4</v>
      </c>
      <c r="CU19" s="12">
        <v>22</v>
      </c>
      <c r="CV19" s="12">
        <v>6173.4</v>
      </c>
      <c r="CW19" s="12">
        <v>22</v>
      </c>
      <c r="CX19" s="12">
        <v>6173.4</v>
      </c>
      <c r="CY19" s="12">
        <v>22</v>
      </c>
      <c r="CZ19" s="12">
        <v>6173.4</v>
      </c>
      <c r="DA19" s="12">
        <v>19</v>
      </c>
      <c r="DB19" s="12">
        <v>5217.3999999999996</v>
      </c>
      <c r="DC19" s="12">
        <v>19</v>
      </c>
      <c r="DD19" s="12">
        <v>5127.3999999999996</v>
      </c>
      <c r="DE19" s="12">
        <v>22</v>
      </c>
      <c r="DF19" s="12">
        <v>6302.4</v>
      </c>
      <c r="DG19" s="12">
        <v>22</v>
      </c>
      <c r="DH19" s="12">
        <v>6302.4</v>
      </c>
      <c r="DI19" s="12">
        <v>22</v>
      </c>
      <c r="DJ19" s="12">
        <v>6302.4</v>
      </c>
      <c r="DK19" s="12">
        <v>21</v>
      </c>
      <c r="DL19" s="12">
        <v>6212.4</v>
      </c>
    </row>
    <row r="20" spans="1:116" s="6" customFormat="1" ht="15.75" x14ac:dyDescent="0.25">
      <c r="A20" s="31" t="s">
        <v>12</v>
      </c>
      <c r="B20" s="34" t="s">
        <v>84</v>
      </c>
      <c r="C20" s="43">
        <v>0</v>
      </c>
      <c r="D20" s="44">
        <v>0</v>
      </c>
      <c r="E20" s="43">
        <v>1</v>
      </c>
      <c r="F20" s="44">
        <v>6150</v>
      </c>
      <c r="G20" s="44">
        <v>1</v>
      </c>
      <c r="H20" s="43">
        <v>6150</v>
      </c>
      <c r="I20" s="44">
        <v>1</v>
      </c>
      <c r="J20" s="43">
        <v>6150</v>
      </c>
      <c r="K20" s="44">
        <v>1</v>
      </c>
      <c r="L20" s="43">
        <v>6150</v>
      </c>
      <c r="M20" s="44">
        <v>1</v>
      </c>
      <c r="N20" s="43">
        <v>6150</v>
      </c>
      <c r="O20" s="44">
        <v>1</v>
      </c>
      <c r="P20" s="43">
        <v>6150</v>
      </c>
      <c r="Q20" s="44">
        <v>1</v>
      </c>
      <c r="R20" s="43">
        <v>6150</v>
      </c>
      <c r="S20" s="44">
        <v>1</v>
      </c>
      <c r="T20" s="43">
        <v>6150</v>
      </c>
      <c r="U20" s="44">
        <v>1</v>
      </c>
      <c r="V20" s="43">
        <v>6150</v>
      </c>
      <c r="W20" s="44">
        <v>1</v>
      </c>
      <c r="X20" s="43">
        <v>6150</v>
      </c>
      <c r="Y20" s="44">
        <v>1</v>
      </c>
      <c r="Z20" s="43">
        <v>6150</v>
      </c>
      <c r="AA20" s="44">
        <v>1</v>
      </c>
      <c r="AB20" s="43">
        <v>6150</v>
      </c>
      <c r="AC20" s="44">
        <v>1</v>
      </c>
      <c r="AD20" s="43">
        <v>6150</v>
      </c>
      <c r="AE20" s="44">
        <v>1</v>
      </c>
      <c r="AF20" s="43">
        <v>6150</v>
      </c>
      <c r="AG20" s="44">
        <v>1</v>
      </c>
      <c r="AH20" s="43">
        <v>6150</v>
      </c>
      <c r="AI20" s="44">
        <v>1</v>
      </c>
      <c r="AJ20" s="43">
        <v>6150</v>
      </c>
      <c r="AK20" s="44">
        <v>1</v>
      </c>
      <c r="AL20" s="43">
        <v>6150</v>
      </c>
      <c r="AM20" s="44">
        <v>1</v>
      </c>
      <c r="AN20" s="43">
        <v>6150</v>
      </c>
      <c r="AO20" s="44">
        <v>1</v>
      </c>
      <c r="AP20" s="43">
        <v>6150</v>
      </c>
      <c r="AQ20" s="44">
        <v>1</v>
      </c>
      <c r="AR20" s="43">
        <v>6150</v>
      </c>
      <c r="AS20" s="44">
        <v>1</v>
      </c>
      <c r="AT20" s="43">
        <v>6150</v>
      </c>
      <c r="AU20" s="44">
        <v>1</v>
      </c>
      <c r="AV20" s="43">
        <v>6150</v>
      </c>
      <c r="AW20" s="44">
        <v>1</v>
      </c>
      <c r="AX20" s="43">
        <v>6150</v>
      </c>
      <c r="AY20" s="44">
        <v>1</v>
      </c>
      <c r="AZ20" s="43">
        <v>6150</v>
      </c>
      <c r="BA20" s="44">
        <v>1</v>
      </c>
      <c r="BB20" s="43">
        <v>6150</v>
      </c>
      <c r="BC20" s="44">
        <v>1</v>
      </c>
      <c r="BD20" s="43">
        <v>6150</v>
      </c>
      <c r="BE20" s="44">
        <v>1</v>
      </c>
      <c r="BF20" s="43">
        <v>6150</v>
      </c>
      <c r="BG20" s="44">
        <v>1</v>
      </c>
      <c r="BH20" s="43">
        <v>6150</v>
      </c>
      <c r="BI20" s="44">
        <v>1</v>
      </c>
      <c r="BJ20" s="43">
        <v>6150</v>
      </c>
      <c r="BK20" s="44">
        <v>1</v>
      </c>
      <c r="BL20" s="43">
        <v>6150</v>
      </c>
      <c r="BM20" s="44">
        <v>1</v>
      </c>
      <c r="BN20" s="43">
        <v>6150</v>
      </c>
      <c r="BO20" s="44">
        <v>1</v>
      </c>
      <c r="BP20" s="43">
        <v>6150</v>
      </c>
      <c r="BQ20" s="44">
        <v>1</v>
      </c>
      <c r="BR20" s="43">
        <v>6150</v>
      </c>
      <c r="BS20" s="44">
        <v>1</v>
      </c>
      <c r="BT20" s="43">
        <v>6150</v>
      </c>
      <c r="BU20" s="44">
        <v>1</v>
      </c>
      <c r="BV20" s="43">
        <v>6150</v>
      </c>
      <c r="BW20" s="44">
        <v>1</v>
      </c>
      <c r="BX20" s="43">
        <v>6150</v>
      </c>
      <c r="BY20" s="44">
        <v>1</v>
      </c>
      <c r="BZ20" s="43">
        <v>6150</v>
      </c>
      <c r="CA20" s="44">
        <v>1</v>
      </c>
      <c r="CB20" s="43">
        <v>6150</v>
      </c>
      <c r="CC20" s="44">
        <v>1</v>
      </c>
      <c r="CD20" s="43">
        <v>6150</v>
      </c>
      <c r="CE20" s="44">
        <v>0</v>
      </c>
      <c r="CF20" s="43">
        <v>0</v>
      </c>
      <c r="CG20" s="44">
        <v>0</v>
      </c>
      <c r="CH20" s="43">
        <v>0</v>
      </c>
      <c r="CI20" s="44">
        <v>0</v>
      </c>
      <c r="CJ20" s="43">
        <v>0</v>
      </c>
      <c r="CK20" s="44">
        <v>0</v>
      </c>
      <c r="CL20" s="43">
        <v>0</v>
      </c>
      <c r="CM20" s="44">
        <v>0</v>
      </c>
      <c r="CN20" s="43">
        <v>0</v>
      </c>
      <c r="CO20" s="43">
        <v>0</v>
      </c>
      <c r="CP20" s="43">
        <v>0</v>
      </c>
      <c r="CQ20" s="43">
        <v>0</v>
      </c>
      <c r="CR20" s="43">
        <v>0</v>
      </c>
      <c r="CS20" s="43">
        <v>0</v>
      </c>
      <c r="CT20" s="43">
        <v>0</v>
      </c>
      <c r="CU20" s="43">
        <v>0</v>
      </c>
      <c r="CV20" s="43">
        <v>0</v>
      </c>
      <c r="CW20" s="43">
        <v>0</v>
      </c>
      <c r="CX20" s="43">
        <v>0</v>
      </c>
      <c r="CY20" s="43">
        <v>0</v>
      </c>
      <c r="CZ20" s="43">
        <v>0</v>
      </c>
      <c r="DA20" s="43">
        <v>0</v>
      </c>
      <c r="DB20" s="43">
        <v>0</v>
      </c>
      <c r="DC20" s="43">
        <v>0</v>
      </c>
      <c r="DD20" s="43">
        <v>0</v>
      </c>
      <c r="DE20" s="43">
        <v>1</v>
      </c>
      <c r="DF20" s="43">
        <v>2100</v>
      </c>
      <c r="DG20" s="43">
        <v>1</v>
      </c>
      <c r="DH20" s="43">
        <v>2100</v>
      </c>
      <c r="DI20" s="43">
        <v>1</v>
      </c>
      <c r="DJ20" s="43">
        <v>2100</v>
      </c>
      <c r="DK20" s="43">
        <v>1</v>
      </c>
      <c r="DL20" s="43">
        <v>2100</v>
      </c>
    </row>
    <row r="21" spans="1:116" s="6" customFormat="1" ht="15" customHeight="1" x14ac:dyDescent="0.25">
      <c r="A21" s="31" t="s">
        <v>1</v>
      </c>
      <c r="B21" s="34" t="s">
        <v>89</v>
      </c>
      <c r="C21" s="12">
        <v>0</v>
      </c>
      <c r="D21" s="13">
        <v>0</v>
      </c>
      <c r="E21" s="12">
        <v>0</v>
      </c>
      <c r="F21" s="13">
        <v>0</v>
      </c>
      <c r="G21" s="13">
        <v>1</v>
      </c>
      <c r="H21" s="12">
        <v>113000</v>
      </c>
      <c r="I21" s="13">
        <v>1</v>
      </c>
      <c r="J21" s="12">
        <v>113000</v>
      </c>
      <c r="K21" s="13">
        <v>1</v>
      </c>
      <c r="L21" s="12">
        <v>113000</v>
      </c>
      <c r="M21" s="13">
        <v>1</v>
      </c>
      <c r="N21" s="12">
        <v>113000</v>
      </c>
      <c r="O21" s="13">
        <v>1</v>
      </c>
      <c r="P21" s="12">
        <v>113000</v>
      </c>
      <c r="Q21" s="13">
        <v>1</v>
      </c>
      <c r="R21" s="12">
        <v>113000</v>
      </c>
      <c r="S21" s="13">
        <v>1</v>
      </c>
      <c r="T21" s="12">
        <v>113000</v>
      </c>
      <c r="U21" s="13">
        <v>1</v>
      </c>
      <c r="V21" s="12">
        <v>113000</v>
      </c>
      <c r="W21" s="13">
        <v>1</v>
      </c>
      <c r="X21" s="12">
        <v>113000</v>
      </c>
      <c r="Y21" s="13">
        <v>1</v>
      </c>
      <c r="Z21" s="12">
        <v>8900</v>
      </c>
      <c r="AA21" s="13">
        <v>1</v>
      </c>
      <c r="AB21" s="12">
        <v>8900</v>
      </c>
      <c r="AC21" s="13">
        <v>1</v>
      </c>
      <c r="AD21" s="12">
        <v>8900</v>
      </c>
      <c r="AE21" s="13">
        <v>1</v>
      </c>
      <c r="AF21" s="12">
        <v>8900</v>
      </c>
      <c r="AG21" s="13">
        <v>1</v>
      </c>
      <c r="AH21" s="12">
        <v>8900</v>
      </c>
      <c r="AI21" s="13">
        <v>1</v>
      </c>
      <c r="AJ21" s="12">
        <v>8900</v>
      </c>
      <c r="AK21" s="13">
        <v>1</v>
      </c>
      <c r="AL21" s="12">
        <v>8900</v>
      </c>
      <c r="AM21" s="13">
        <v>1</v>
      </c>
      <c r="AN21" s="12">
        <v>8900</v>
      </c>
      <c r="AO21" s="13">
        <v>1</v>
      </c>
      <c r="AP21" s="12">
        <v>8900</v>
      </c>
      <c r="AQ21" s="13">
        <v>1</v>
      </c>
      <c r="AR21" s="12">
        <v>8900</v>
      </c>
      <c r="AS21" s="13">
        <v>1</v>
      </c>
      <c r="AT21" s="12">
        <v>8900</v>
      </c>
      <c r="AU21" s="13">
        <v>1</v>
      </c>
      <c r="AV21" s="12">
        <v>8900</v>
      </c>
      <c r="AW21" s="13">
        <v>1</v>
      </c>
      <c r="AX21" s="12">
        <v>8900</v>
      </c>
      <c r="AY21" s="13">
        <v>1</v>
      </c>
      <c r="AZ21" s="12">
        <v>8900</v>
      </c>
      <c r="BA21" s="13">
        <v>1</v>
      </c>
      <c r="BB21" s="12">
        <v>8900</v>
      </c>
      <c r="BC21" s="13">
        <v>1</v>
      </c>
      <c r="BD21" s="12">
        <v>8900</v>
      </c>
      <c r="BE21" s="13">
        <v>1</v>
      </c>
      <c r="BF21" s="12">
        <v>8900</v>
      </c>
      <c r="BG21" s="13">
        <v>1</v>
      </c>
      <c r="BH21" s="12">
        <v>8900</v>
      </c>
      <c r="BI21" s="13">
        <v>1</v>
      </c>
      <c r="BJ21" s="12">
        <v>8900</v>
      </c>
      <c r="BK21" s="13">
        <v>1</v>
      </c>
      <c r="BL21" s="12">
        <v>8900</v>
      </c>
      <c r="BM21" s="13">
        <v>1</v>
      </c>
      <c r="BN21" s="12">
        <v>8900</v>
      </c>
      <c r="BO21" s="13">
        <v>1</v>
      </c>
      <c r="BP21" s="12">
        <v>8900</v>
      </c>
      <c r="BQ21" s="13">
        <v>1</v>
      </c>
      <c r="BR21" s="12">
        <v>8900</v>
      </c>
      <c r="BS21" s="13">
        <v>1</v>
      </c>
      <c r="BT21" s="12">
        <v>8900</v>
      </c>
      <c r="BU21" s="13">
        <v>1</v>
      </c>
      <c r="BV21" s="12">
        <v>8900</v>
      </c>
      <c r="BW21" s="13">
        <v>1</v>
      </c>
      <c r="BX21" s="12">
        <v>8900</v>
      </c>
      <c r="BY21" s="13">
        <v>1</v>
      </c>
      <c r="BZ21" s="12">
        <v>8900</v>
      </c>
      <c r="CA21" s="13">
        <v>1</v>
      </c>
      <c r="CB21" s="12">
        <v>8900</v>
      </c>
      <c r="CC21" s="13">
        <v>1</v>
      </c>
      <c r="CD21" s="12">
        <v>8900</v>
      </c>
      <c r="CE21" s="13">
        <v>1</v>
      </c>
      <c r="CF21" s="12">
        <v>8900</v>
      </c>
      <c r="CG21" s="13">
        <v>1</v>
      </c>
      <c r="CH21" s="12">
        <v>8900</v>
      </c>
      <c r="CI21" s="13">
        <v>1</v>
      </c>
      <c r="CJ21" s="12">
        <v>8900</v>
      </c>
      <c r="CK21" s="13">
        <v>1</v>
      </c>
      <c r="CL21" s="12">
        <v>8900</v>
      </c>
      <c r="CM21" s="13">
        <v>1</v>
      </c>
      <c r="CN21" s="12">
        <v>8900</v>
      </c>
      <c r="CO21" s="12">
        <v>1</v>
      </c>
      <c r="CP21" s="12">
        <v>8900</v>
      </c>
      <c r="CQ21" s="12">
        <v>1</v>
      </c>
      <c r="CR21" s="12">
        <v>8900</v>
      </c>
      <c r="CS21" s="12">
        <v>1</v>
      </c>
      <c r="CT21" s="12">
        <v>8900</v>
      </c>
      <c r="CU21" s="12">
        <v>1</v>
      </c>
      <c r="CV21" s="12">
        <v>8900</v>
      </c>
      <c r="CW21" s="12">
        <v>1</v>
      </c>
      <c r="CX21" s="12">
        <v>8900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  <c r="DF21" s="12">
        <v>0</v>
      </c>
      <c r="DG21" s="12">
        <v>0</v>
      </c>
      <c r="DH21" s="12">
        <v>0</v>
      </c>
      <c r="DI21" s="12">
        <v>0</v>
      </c>
      <c r="DJ21" s="12">
        <v>0</v>
      </c>
      <c r="DK21" s="12">
        <v>0</v>
      </c>
      <c r="DL21" s="12">
        <v>0</v>
      </c>
    </row>
    <row r="22" spans="1:116" s="6" customFormat="1" ht="15.75" x14ac:dyDescent="0.25">
      <c r="A22" s="31" t="s">
        <v>20</v>
      </c>
      <c r="B22" s="34" t="s">
        <v>113</v>
      </c>
      <c r="C22" s="43">
        <v>1</v>
      </c>
      <c r="D22" s="44">
        <v>625</v>
      </c>
      <c r="E22" s="43">
        <v>1</v>
      </c>
      <c r="F22" s="44">
        <v>625</v>
      </c>
      <c r="G22" s="44">
        <v>2</v>
      </c>
      <c r="H22" s="43">
        <v>1094</v>
      </c>
      <c r="I22" s="44">
        <v>2</v>
      </c>
      <c r="J22" s="43">
        <v>1094</v>
      </c>
      <c r="K22" s="44">
        <v>2</v>
      </c>
      <c r="L22" s="43">
        <v>1094</v>
      </c>
      <c r="M22" s="44">
        <v>3</v>
      </c>
      <c r="N22" s="43">
        <v>1402</v>
      </c>
      <c r="O22" s="44">
        <v>3</v>
      </c>
      <c r="P22" s="43">
        <v>1402</v>
      </c>
      <c r="Q22" s="44">
        <v>3</v>
      </c>
      <c r="R22" s="43">
        <v>1402</v>
      </c>
      <c r="S22" s="44">
        <v>3</v>
      </c>
      <c r="T22" s="43">
        <v>1402</v>
      </c>
      <c r="U22" s="44">
        <v>3</v>
      </c>
      <c r="V22" s="43">
        <v>1402</v>
      </c>
      <c r="W22" s="44">
        <v>3</v>
      </c>
      <c r="X22" s="43">
        <v>1402</v>
      </c>
      <c r="Y22" s="44">
        <v>3</v>
      </c>
      <c r="Z22" s="43">
        <v>1402</v>
      </c>
      <c r="AA22" s="44">
        <v>3</v>
      </c>
      <c r="AB22" s="43">
        <v>1402</v>
      </c>
      <c r="AC22" s="44">
        <v>2</v>
      </c>
      <c r="AD22" s="43">
        <v>933</v>
      </c>
      <c r="AE22" s="44">
        <v>2</v>
      </c>
      <c r="AF22" s="43">
        <v>933</v>
      </c>
      <c r="AG22" s="44">
        <v>2</v>
      </c>
      <c r="AH22" s="43">
        <v>933</v>
      </c>
      <c r="AI22" s="44">
        <v>2</v>
      </c>
      <c r="AJ22" s="43">
        <v>933</v>
      </c>
      <c r="AK22" s="44">
        <v>1</v>
      </c>
      <c r="AL22" s="43">
        <v>308</v>
      </c>
      <c r="AM22" s="44">
        <v>1</v>
      </c>
      <c r="AN22" s="43">
        <v>308</v>
      </c>
      <c r="AO22" s="44">
        <v>1</v>
      </c>
      <c r="AP22" s="43">
        <v>308</v>
      </c>
      <c r="AQ22" s="44">
        <v>1</v>
      </c>
      <c r="AR22" s="43">
        <v>308</v>
      </c>
      <c r="AS22" s="44">
        <v>1</v>
      </c>
      <c r="AT22" s="43">
        <v>308</v>
      </c>
      <c r="AU22" s="44">
        <v>1</v>
      </c>
      <c r="AV22" s="43">
        <v>308</v>
      </c>
      <c r="AW22" s="44">
        <v>1</v>
      </c>
      <c r="AX22" s="43">
        <v>308</v>
      </c>
      <c r="AY22" s="44">
        <v>1</v>
      </c>
      <c r="AZ22" s="43">
        <v>308</v>
      </c>
      <c r="BA22" s="44">
        <v>1</v>
      </c>
      <c r="BB22" s="43">
        <v>308</v>
      </c>
      <c r="BC22" s="44">
        <v>1</v>
      </c>
      <c r="BD22" s="43">
        <v>308</v>
      </c>
      <c r="BE22" s="44">
        <v>1</v>
      </c>
      <c r="BF22" s="43">
        <v>308</v>
      </c>
      <c r="BG22" s="44">
        <v>1</v>
      </c>
      <c r="BH22" s="43">
        <v>308</v>
      </c>
      <c r="BI22" s="44">
        <v>1</v>
      </c>
      <c r="BJ22" s="43">
        <v>308</v>
      </c>
      <c r="BK22" s="44">
        <v>1</v>
      </c>
      <c r="BL22" s="43">
        <v>308</v>
      </c>
      <c r="BM22" s="44">
        <v>1</v>
      </c>
      <c r="BN22" s="43">
        <v>308</v>
      </c>
      <c r="BO22" s="44">
        <v>1</v>
      </c>
      <c r="BP22" s="43">
        <v>308</v>
      </c>
      <c r="BQ22" s="44">
        <v>1</v>
      </c>
      <c r="BR22" s="43">
        <v>308</v>
      </c>
      <c r="BS22" s="44">
        <v>1</v>
      </c>
      <c r="BT22" s="43">
        <v>308</v>
      </c>
      <c r="BU22" s="44">
        <v>1</v>
      </c>
      <c r="BV22" s="43">
        <v>308</v>
      </c>
      <c r="BW22" s="44">
        <v>1</v>
      </c>
      <c r="BX22" s="43">
        <v>308</v>
      </c>
      <c r="BY22" s="44">
        <v>1</v>
      </c>
      <c r="BZ22" s="43">
        <v>308</v>
      </c>
      <c r="CA22" s="44">
        <v>1</v>
      </c>
      <c r="CB22" s="43">
        <v>308</v>
      </c>
      <c r="CC22" s="44">
        <v>1</v>
      </c>
      <c r="CD22" s="43">
        <v>308</v>
      </c>
      <c r="CE22" s="44">
        <v>1</v>
      </c>
      <c r="CF22" s="43">
        <v>308</v>
      </c>
      <c r="CG22" s="44">
        <v>1</v>
      </c>
      <c r="CH22" s="43">
        <v>308</v>
      </c>
      <c r="CI22" s="44">
        <v>1</v>
      </c>
      <c r="CJ22" s="43">
        <v>308</v>
      </c>
      <c r="CK22" s="44">
        <v>1</v>
      </c>
      <c r="CL22" s="43">
        <v>308</v>
      </c>
      <c r="CM22" s="44">
        <v>1</v>
      </c>
      <c r="CN22" s="43">
        <v>308</v>
      </c>
      <c r="CO22" s="43">
        <v>1</v>
      </c>
      <c r="CP22" s="43">
        <v>308</v>
      </c>
      <c r="CQ22" s="43">
        <v>1</v>
      </c>
      <c r="CR22" s="43">
        <v>308</v>
      </c>
      <c r="CS22" s="43">
        <v>1</v>
      </c>
      <c r="CT22" s="43">
        <v>308</v>
      </c>
      <c r="CU22" s="43">
        <v>1</v>
      </c>
      <c r="CV22" s="43">
        <v>308</v>
      </c>
      <c r="CW22" s="43">
        <v>1</v>
      </c>
      <c r="CX22" s="43">
        <v>308</v>
      </c>
      <c r="CY22" s="43">
        <v>1</v>
      </c>
      <c r="CZ22" s="43">
        <v>308</v>
      </c>
      <c r="DA22" s="43">
        <v>1</v>
      </c>
      <c r="DB22" s="43">
        <v>308</v>
      </c>
      <c r="DC22" s="43">
        <v>1</v>
      </c>
      <c r="DD22" s="43">
        <v>308</v>
      </c>
      <c r="DE22" s="43">
        <v>1</v>
      </c>
      <c r="DF22" s="43">
        <v>308</v>
      </c>
      <c r="DG22" s="43">
        <v>1</v>
      </c>
      <c r="DH22" s="43">
        <v>308</v>
      </c>
      <c r="DI22" s="43">
        <v>0</v>
      </c>
      <c r="DJ22" s="43">
        <v>0</v>
      </c>
      <c r="DK22" s="43">
        <v>0</v>
      </c>
      <c r="DL22" s="43">
        <v>0</v>
      </c>
    </row>
    <row r="23" spans="1:116" s="6" customFormat="1" ht="15.75" x14ac:dyDescent="0.25">
      <c r="A23" s="31" t="s">
        <v>14</v>
      </c>
      <c r="B23" s="34" t="s">
        <v>114</v>
      </c>
      <c r="C23" s="12">
        <v>2</v>
      </c>
      <c r="D23" s="13">
        <v>4371</v>
      </c>
      <c r="E23" s="12">
        <v>2</v>
      </c>
      <c r="F23" s="13">
        <v>4371</v>
      </c>
      <c r="G23" s="13">
        <v>2</v>
      </c>
      <c r="H23" s="12">
        <v>4371</v>
      </c>
      <c r="I23" s="13">
        <v>2</v>
      </c>
      <c r="J23" s="12">
        <v>4371</v>
      </c>
      <c r="K23" s="13">
        <v>2</v>
      </c>
      <c r="L23" s="12">
        <v>4371</v>
      </c>
      <c r="M23" s="13">
        <v>2</v>
      </c>
      <c r="N23" s="12">
        <v>4371</v>
      </c>
      <c r="O23" s="13">
        <v>2</v>
      </c>
      <c r="P23" s="12">
        <v>4371</v>
      </c>
      <c r="Q23" s="13">
        <v>2</v>
      </c>
      <c r="R23" s="12">
        <v>4371</v>
      </c>
      <c r="S23" s="13">
        <v>2</v>
      </c>
      <c r="T23" s="12">
        <v>4371</v>
      </c>
      <c r="U23" s="13">
        <v>2</v>
      </c>
      <c r="V23" s="12">
        <v>4371</v>
      </c>
      <c r="W23" s="13">
        <v>2</v>
      </c>
      <c r="X23" s="12">
        <v>4371</v>
      </c>
      <c r="Y23" s="13">
        <v>2</v>
      </c>
      <c r="Z23" s="12">
        <v>4371</v>
      </c>
      <c r="AA23" s="13">
        <v>2</v>
      </c>
      <c r="AB23" s="12">
        <v>4371</v>
      </c>
      <c r="AC23" s="13">
        <v>2</v>
      </c>
      <c r="AD23" s="12">
        <v>4371</v>
      </c>
      <c r="AE23" s="13">
        <v>2</v>
      </c>
      <c r="AF23" s="12">
        <v>4371</v>
      </c>
      <c r="AG23" s="13">
        <v>2</v>
      </c>
      <c r="AH23" s="12">
        <v>4371</v>
      </c>
      <c r="AI23" s="13">
        <v>2</v>
      </c>
      <c r="AJ23" s="12">
        <v>4371</v>
      </c>
      <c r="AK23" s="13">
        <v>2</v>
      </c>
      <c r="AL23" s="12">
        <v>4371</v>
      </c>
      <c r="AM23" s="13">
        <v>2</v>
      </c>
      <c r="AN23" s="12">
        <v>4371</v>
      </c>
      <c r="AO23" s="13">
        <v>2</v>
      </c>
      <c r="AP23" s="12">
        <v>4371</v>
      </c>
      <c r="AQ23" s="13">
        <v>2</v>
      </c>
      <c r="AR23" s="12">
        <v>4371</v>
      </c>
      <c r="AS23" s="13">
        <v>2</v>
      </c>
      <c r="AT23" s="12">
        <v>4371</v>
      </c>
      <c r="AU23" s="13">
        <v>2</v>
      </c>
      <c r="AV23" s="12">
        <v>4371</v>
      </c>
      <c r="AW23" s="13">
        <v>1</v>
      </c>
      <c r="AX23" s="12">
        <v>2702</v>
      </c>
      <c r="AY23" s="13">
        <v>0</v>
      </c>
      <c r="AZ23" s="12">
        <v>0</v>
      </c>
      <c r="BA23" s="13">
        <v>0</v>
      </c>
      <c r="BB23" s="12">
        <v>0</v>
      </c>
      <c r="BC23" s="13">
        <v>0</v>
      </c>
      <c r="BD23" s="12">
        <v>0</v>
      </c>
      <c r="BE23" s="13">
        <v>0</v>
      </c>
      <c r="BF23" s="12">
        <v>0</v>
      </c>
      <c r="BG23" s="13">
        <v>0</v>
      </c>
      <c r="BH23" s="12">
        <v>0</v>
      </c>
      <c r="BI23" s="13">
        <v>0</v>
      </c>
      <c r="BJ23" s="12">
        <v>0</v>
      </c>
      <c r="BK23" s="13">
        <v>0</v>
      </c>
      <c r="BL23" s="12">
        <v>0</v>
      </c>
      <c r="BM23" s="13">
        <v>0</v>
      </c>
      <c r="BN23" s="12">
        <v>0</v>
      </c>
      <c r="BO23" s="13">
        <v>0</v>
      </c>
      <c r="BP23" s="12">
        <v>0</v>
      </c>
      <c r="BQ23" s="13">
        <v>0</v>
      </c>
      <c r="BR23" s="12">
        <v>0</v>
      </c>
      <c r="BS23" s="13">
        <v>0</v>
      </c>
      <c r="BT23" s="12">
        <v>0</v>
      </c>
      <c r="BU23" s="13">
        <v>0</v>
      </c>
      <c r="BV23" s="12">
        <v>0</v>
      </c>
      <c r="BW23" s="13">
        <v>0</v>
      </c>
      <c r="BX23" s="12">
        <v>0</v>
      </c>
      <c r="BY23" s="13">
        <v>0</v>
      </c>
      <c r="BZ23" s="12">
        <v>0</v>
      </c>
      <c r="CA23" s="13">
        <v>0</v>
      </c>
      <c r="CB23" s="12">
        <v>0</v>
      </c>
      <c r="CC23" s="13">
        <v>0</v>
      </c>
      <c r="CD23" s="12">
        <v>0</v>
      </c>
      <c r="CE23" s="13">
        <v>0</v>
      </c>
      <c r="CF23" s="12">
        <v>0</v>
      </c>
      <c r="CG23" s="13">
        <v>0</v>
      </c>
      <c r="CH23" s="12">
        <v>0</v>
      </c>
      <c r="CI23" s="13">
        <v>0</v>
      </c>
      <c r="CJ23" s="12">
        <v>0</v>
      </c>
      <c r="CK23" s="13">
        <v>0</v>
      </c>
      <c r="CL23" s="12">
        <v>0</v>
      </c>
      <c r="CM23" s="13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  <c r="DF23" s="12">
        <v>0</v>
      </c>
      <c r="DG23" s="12">
        <v>0</v>
      </c>
      <c r="DH23" s="12">
        <v>0</v>
      </c>
      <c r="DI23" s="12">
        <v>0</v>
      </c>
      <c r="DJ23" s="12">
        <v>0</v>
      </c>
      <c r="DK23" s="12">
        <v>0</v>
      </c>
      <c r="DL23" s="12">
        <v>0</v>
      </c>
    </row>
    <row r="24" spans="1:116" s="6" customFormat="1" ht="15.75" x14ac:dyDescent="0.25">
      <c r="A24" s="31" t="s">
        <v>3</v>
      </c>
      <c r="B24" s="34" t="s">
        <v>67</v>
      </c>
      <c r="C24" s="43">
        <v>321</v>
      </c>
      <c r="D24" s="44">
        <v>7722</v>
      </c>
      <c r="E24" s="43">
        <v>824</v>
      </c>
      <c r="F24" s="44">
        <v>23105</v>
      </c>
      <c r="G24" s="44">
        <v>2011</v>
      </c>
      <c r="H24" s="43">
        <v>62649.32</v>
      </c>
      <c r="I24" s="44">
        <v>2252</v>
      </c>
      <c r="J24" s="43">
        <v>70984.949999999808</v>
      </c>
      <c r="K24" s="44">
        <v>2405</v>
      </c>
      <c r="L24" s="43">
        <v>76142.219999999797</v>
      </c>
      <c r="M24" s="44">
        <v>2553</v>
      </c>
      <c r="N24" s="43">
        <v>82028</v>
      </c>
      <c r="O24" s="44">
        <v>2665</v>
      </c>
      <c r="P24" s="43">
        <v>85609</v>
      </c>
      <c r="Q24" s="44">
        <v>2700</v>
      </c>
      <c r="R24" s="43">
        <v>86675.179999999542</v>
      </c>
      <c r="S24" s="44">
        <v>2715</v>
      </c>
      <c r="T24" s="43">
        <v>87026</v>
      </c>
      <c r="U24" s="44">
        <v>2716</v>
      </c>
      <c r="V24" s="43">
        <v>87126.26</v>
      </c>
      <c r="W24" s="44">
        <v>2727</v>
      </c>
      <c r="X24" s="43">
        <v>87277</v>
      </c>
      <c r="Y24" s="44">
        <v>2711</v>
      </c>
      <c r="Z24" s="43">
        <v>86819</v>
      </c>
      <c r="AA24" s="44">
        <v>2733</v>
      </c>
      <c r="AB24" s="43">
        <v>87400</v>
      </c>
      <c r="AC24" s="44">
        <v>2740</v>
      </c>
      <c r="AD24" s="43">
        <v>87665</v>
      </c>
      <c r="AE24" s="44">
        <v>2738</v>
      </c>
      <c r="AF24" s="43">
        <v>87629</v>
      </c>
      <c r="AG24" s="44">
        <v>2734</v>
      </c>
      <c r="AH24" s="43">
        <v>87614.43</v>
      </c>
      <c r="AI24" s="44">
        <v>2728</v>
      </c>
      <c r="AJ24" s="43">
        <v>87356</v>
      </c>
      <c r="AK24" s="44">
        <v>2725</v>
      </c>
      <c r="AL24" s="43">
        <v>87287</v>
      </c>
      <c r="AM24" s="44">
        <v>2725</v>
      </c>
      <c r="AN24" s="43">
        <v>87292</v>
      </c>
      <c r="AO24" s="44">
        <v>2721</v>
      </c>
      <c r="AP24" s="43">
        <v>87137</v>
      </c>
      <c r="AQ24" s="44">
        <v>2719</v>
      </c>
      <c r="AR24" s="43">
        <v>87136</v>
      </c>
      <c r="AS24" s="44">
        <v>2725</v>
      </c>
      <c r="AT24" s="43">
        <v>87258</v>
      </c>
      <c r="AU24" s="44">
        <v>2702</v>
      </c>
      <c r="AV24" s="43">
        <v>86522</v>
      </c>
      <c r="AW24" s="44">
        <v>2700</v>
      </c>
      <c r="AX24" s="43">
        <v>86511</v>
      </c>
      <c r="AY24" s="44">
        <v>2701</v>
      </c>
      <c r="AZ24" s="43">
        <v>86536</v>
      </c>
      <c r="BA24" s="44">
        <v>2687</v>
      </c>
      <c r="BB24" s="43">
        <v>86200</v>
      </c>
      <c r="BC24" s="44">
        <v>2666</v>
      </c>
      <c r="BD24" s="43">
        <v>85545.17</v>
      </c>
      <c r="BE24" s="44">
        <v>2669</v>
      </c>
      <c r="BF24" s="43">
        <v>85724</v>
      </c>
      <c r="BG24" s="44">
        <v>2668</v>
      </c>
      <c r="BH24" s="43">
        <v>85660.709999999701</v>
      </c>
      <c r="BI24" s="44">
        <v>2663</v>
      </c>
      <c r="BJ24" s="43">
        <v>85520.069999999716</v>
      </c>
      <c r="BK24" s="44">
        <v>2655</v>
      </c>
      <c r="BL24" s="43">
        <v>85391</v>
      </c>
      <c r="BM24" s="44">
        <v>2656</v>
      </c>
      <c r="BN24" s="43">
        <v>85347.169999999664</v>
      </c>
      <c r="BO24" s="44">
        <v>2645</v>
      </c>
      <c r="BP24" s="43">
        <v>84976.349999999773</v>
      </c>
      <c r="BQ24" s="44">
        <v>2637</v>
      </c>
      <c r="BR24" s="43">
        <v>84686</v>
      </c>
      <c r="BS24" s="44">
        <v>2629</v>
      </c>
      <c r="BT24" s="43">
        <v>84481.099999999788</v>
      </c>
      <c r="BU24" s="44">
        <v>2623</v>
      </c>
      <c r="BV24" s="43">
        <v>84295.359999999841</v>
      </c>
      <c r="BW24" s="44">
        <v>2612</v>
      </c>
      <c r="BX24" s="43">
        <v>83920.969999999885</v>
      </c>
      <c r="BY24" s="44">
        <v>2608</v>
      </c>
      <c r="BZ24" s="43">
        <v>83803.440000000075</v>
      </c>
      <c r="CA24" s="44">
        <v>2596</v>
      </c>
      <c r="CB24" s="43">
        <v>87015.899999999674</v>
      </c>
      <c r="CC24" s="44">
        <v>2586</v>
      </c>
      <c r="CD24" s="43">
        <v>86822.37999999967</v>
      </c>
      <c r="CE24" s="44">
        <v>2561</v>
      </c>
      <c r="CF24" s="43">
        <v>85866</v>
      </c>
      <c r="CG24" s="44">
        <v>2553</v>
      </c>
      <c r="CH24" s="43">
        <v>85586.769999999698</v>
      </c>
      <c r="CI24" s="44">
        <v>2518</v>
      </c>
      <c r="CJ24" s="43">
        <v>84609</v>
      </c>
      <c r="CK24" s="44">
        <v>2512</v>
      </c>
      <c r="CL24" s="43">
        <v>84400.149999999892</v>
      </c>
      <c r="CM24" s="44">
        <v>2492</v>
      </c>
      <c r="CN24" s="43">
        <v>84103.969999999899</v>
      </c>
      <c r="CO24" s="43">
        <v>2475</v>
      </c>
      <c r="CP24" s="43">
        <v>83723.299999999886</v>
      </c>
      <c r="CQ24" s="43">
        <v>2448</v>
      </c>
      <c r="CR24" s="43">
        <v>83135.589999999924</v>
      </c>
      <c r="CS24" s="43">
        <v>2442</v>
      </c>
      <c r="CT24" s="43">
        <v>83146.369999999748</v>
      </c>
      <c r="CU24" s="43">
        <v>2438</v>
      </c>
      <c r="CV24" s="43">
        <v>83061.789999999848</v>
      </c>
      <c r="CW24" s="43">
        <v>2406</v>
      </c>
      <c r="CX24" s="43">
        <v>82234.039999999819</v>
      </c>
      <c r="CY24" s="43">
        <v>2379</v>
      </c>
      <c r="CZ24" s="43">
        <v>81678.539999999717</v>
      </c>
      <c r="DA24" s="43">
        <v>2326</v>
      </c>
      <c r="DB24" s="43">
        <v>80365.8</v>
      </c>
      <c r="DC24" s="43">
        <v>2297</v>
      </c>
      <c r="DD24" s="43">
        <v>79845.98</v>
      </c>
      <c r="DE24" s="43">
        <v>2363</v>
      </c>
      <c r="DF24" s="43">
        <v>79254.979999999749</v>
      </c>
      <c r="DG24" s="43">
        <v>2255</v>
      </c>
      <c r="DH24" s="43">
        <v>75971.159999999945</v>
      </c>
      <c r="DI24" s="43">
        <v>2150</v>
      </c>
      <c r="DJ24" s="43">
        <v>73162.949999999953</v>
      </c>
      <c r="DK24" s="43">
        <v>1924</v>
      </c>
      <c r="DL24" s="43">
        <v>66172.56</v>
      </c>
    </row>
    <row r="25" spans="1:116" s="6" customFormat="1" ht="15.75" x14ac:dyDescent="0.25">
      <c r="A25" s="31" t="s">
        <v>2</v>
      </c>
      <c r="B25" s="34" t="s">
        <v>68</v>
      </c>
      <c r="C25" s="12">
        <v>35</v>
      </c>
      <c r="D25" s="13">
        <v>4408</v>
      </c>
      <c r="E25" s="12">
        <v>117</v>
      </c>
      <c r="F25" s="13">
        <v>24652</v>
      </c>
      <c r="G25" s="13">
        <v>366</v>
      </c>
      <c r="H25" s="12">
        <v>96931.350000000049</v>
      </c>
      <c r="I25" s="13">
        <v>417</v>
      </c>
      <c r="J25" s="12">
        <v>114850.28000000004</v>
      </c>
      <c r="K25" s="13">
        <v>443</v>
      </c>
      <c r="L25" s="12">
        <v>124740.83000000005</v>
      </c>
      <c r="M25" s="13">
        <v>495</v>
      </c>
      <c r="N25" s="12">
        <v>137806</v>
      </c>
      <c r="O25" s="13">
        <v>512</v>
      </c>
      <c r="P25" s="12">
        <v>143321</v>
      </c>
      <c r="Q25" s="13">
        <v>522</v>
      </c>
      <c r="R25" s="12">
        <v>146110.88</v>
      </c>
      <c r="S25" s="13">
        <v>523</v>
      </c>
      <c r="T25" s="12">
        <v>146699</v>
      </c>
      <c r="U25" s="13">
        <v>527</v>
      </c>
      <c r="V25" s="12">
        <v>147558.66</v>
      </c>
      <c r="W25" s="13">
        <v>519</v>
      </c>
      <c r="X25" s="12">
        <v>141921</v>
      </c>
      <c r="Y25" s="13">
        <v>524</v>
      </c>
      <c r="Z25" s="12">
        <v>145608</v>
      </c>
      <c r="AA25" s="13">
        <v>521</v>
      </c>
      <c r="AB25" s="12">
        <v>145101</v>
      </c>
      <c r="AC25" s="13">
        <v>524</v>
      </c>
      <c r="AD25" s="12">
        <v>145525</v>
      </c>
      <c r="AE25" s="13">
        <v>525</v>
      </c>
      <c r="AF25" s="12">
        <v>145790</v>
      </c>
      <c r="AG25" s="13">
        <v>522</v>
      </c>
      <c r="AH25" s="12">
        <v>144462</v>
      </c>
      <c r="AI25" s="13">
        <v>523</v>
      </c>
      <c r="AJ25" s="12">
        <v>144522</v>
      </c>
      <c r="AK25" s="13">
        <v>525</v>
      </c>
      <c r="AL25" s="12">
        <v>145157</v>
      </c>
      <c r="AM25" s="13">
        <v>523</v>
      </c>
      <c r="AN25" s="12">
        <v>144630</v>
      </c>
      <c r="AO25" s="13">
        <v>522</v>
      </c>
      <c r="AP25" s="12">
        <v>144943</v>
      </c>
      <c r="AQ25" s="13">
        <v>526</v>
      </c>
      <c r="AR25" s="12">
        <v>147469</v>
      </c>
      <c r="AS25" s="13">
        <v>528</v>
      </c>
      <c r="AT25" s="12">
        <v>148000</v>
      </c>
      <c r="AU25" s="13">
        <v>519</v>
      </c>
      <c r="AV25" s="12">
        <v>145693</v>
      </c>
      <c r="AW25" s="13">
        <v>519</v>
      </c>
      <c r="AX25" s="12">
        <v>145632</v>
      </c>
      <c r="AY25" s="13">
        <v>520</v>
      </c>
      <c r="AZ25" s="12">
        <v>145788</v>
      </c>
      <c r="BA25" s="13">
        <v>517</v>
      </c>
      <c r="BB25" s="12">
        <v>144896</v>
      </c>
      <c r="BC25" s="13">
        <v>517</v>
      </c>
      <c r="BD25" s="12">
        <v>144889.97</v>
      </c>
      <c r="BE25" s="13">
        <v>517</v>
      </c>
      <c r="BF25" s="12">
        <v>144889</v>
      </c>
      <c r="BG25" s="13">
        <v>517</v>
      </c>
      <c r="BH25" s="12">
        <v>144917.70999999996</v>
      </c>
      <c r="BI25" s="13">
        <v>517</v>
      </c>
      <c r="BJ25" s="12">
        <v>144935.16999999995</v>
      </c>
      <c r="BK25" s="13">
        <v>516</v>
      </c>
      <c r="BL25" s="12">
        <v>144821</v>
      </c>
      <c r="BM25" s="13">
        <v>515</v>
      </c>
      <c r="BN25" s="12">
        <v>144439.49000000005</v>
      </c>
      <c r="BO25" s="13">
        <v>514</v>
      </c>
      <c r="BP25" s="12">
        <v>144300.74</v>
      </c>
      <c r="BQ25" s="13">
        <v>514</v>
      </c>
      <c r="BR25" s="12">
        <v>144384</v>
      </c>
      <c r="BS25" s="13">
        <v>514</v>
      </c>
      <c r="BT25" s="12">
        <v>144189.88</v>
      </c>
      <c r="BU25" s="13">
        <v>514</v>
      </c>
      <c r="BV25" s="12">
        <v>143919.20000000001</v>
      </c>
      <c r="BW25" s="13">
        <v>514</v>
      </c>
      <c r="BX25" s="12">
        <v>143768.20000000001</v>
      </c>
      <c r="BY25" s="13">
        <v>513</v>
      </c>
      <c r="BZ25" s="12">
        <v>143657.93999999983</v>
      </c>
      <c r="CA25" s="13">
        <v>512</v>
      </c>
      <c r="CB25" s="12">
        <v>142767.58000000002</v>
      </c>
      <c r="CC25" s="13">
        <v>512</v>
      </c>
      <c r="CD25" s="12">
        <v>143421.09999999998</v>
      </c>
      <c r="CE25" s="13">
        <v>505</v>
      </c>
      <c r="CF25" s="12">
        <v>141442.78999999998</v>
      </c>
      <c r="CG25" s="13">
        <v>497</v>
      </c>
      <c r="CH25" s="12">
        <v>139353.97</v>
      </c>
      <c r="CI25" s="13">
        <v>501</v>
      </c>
      <c r="CJ25" s="12">
        <v>140796</v>
      </c>
      <c r="CK25" s="13">
        <v>494</v>
      </c>
      <c r="CL25" s="12">
        <v>139886.94000000009</v>
      </c>
      <c r="CM25" s="13">
        <v>489</v>
      </c>
      <c r="CN25" s="12">
        <v>139239.62000000005</v>
      </c>
      <c r="CO25" s="12">
        <v>484</v>
      </c>
      <c r="CP25" s="12">
        <v>138693.21000000008</v>
      </c>
      <c r="CQ25" s="12">
        <v>483</v>
      </c>
      <c r="CR25" s="12">
        <v>139178.23000000007</v>
      </c>
      <c r="CS25" s="12">
        <v>482</v>
      </c>
      <c r="CT25" s="12">
        <v>138438.61000000002</v>
      </c>
      <c r="CU25" s="12">
        <v>480</v>
      </c>
      <c r="CV25" s="12">
        <v>136923.76</v>
      </c>
      <c r="CW25" s="12">
        <v>476</v>
      </c>
      <c r="CX25" s="12">
        <v>136479.71000000011</v>
      </c>
      <c r="CY25" s="12">
        <v>472</v>
      </c>
      <c r="CZ25" s="12">
        <v>136220.17999999996</v>
      </c>
      <c r="DA25" s="12">
        <v>465</v>
      </c>
      <c r="DB25" s="12">
        <v>135017.67000000001</v>
      </c>
      <c r="DC25" s="12">
        <v>461</v>
      </c>
      <c r="DD25" s="12">
        <v>135361.60000000001</v>
      </c>
      <c r="DE25" s="12">
        <v>527</v>
      </c>
      <c r="DF25" s="12">
        <v>152203.50999999989</v>
      </c>
      <c r="DG25" s="12">
        <v>517</v>
      </c>
      <c r="DH25" s="12">
        <v>149225.47999999989</v>
      </c>
      <c r="DI25" s="12">
        <v>523</v>
      </c>
      <c r="DJ25" s="12">
        <v>151453.30999999991</v>
      </c>
      <c r="DK25" s="12">
        <v>544</v>
      </c>
      <c r="DL25" s="12">
        <v>163724.29999999993</v>
      </c>
    </row>
    <row r="26" spans="1:116" s="6" customFormat="1" ht="15.75" x14ac:dyDescent="0.25">
      <c r="A26" s="31" t="s">
        <v>271</v>
      </c>
      <c r="B26" s="34" t="s">
        <v>270</v>
      </c>
      <c r="C26" s="12"/>
      <c r="D26" s="13"/>
      <c r="E26" s="12"/>
      <c r="F26" s="13"/>
      <c r="G26" s="13"/>
      <c r="H26" s="12"/>
      <c r="I26" s="13"/>
      <c r="J26" s="12"/>
      <c r="K26" s="13"/>
      <c r="L26" s="12"/>
      <c r="M26" s="13"/>
      <c r="N26" s="12"/>
      <c r="O26" s="13"/>
      <c r="P26" s="12"/>
      <c r="Q26" s="13"/>
      <c r="R26" s="12"/>
      <c r="S26" s="13"/>
      <c r="T26" s="12"/>
      <c r="U26" s="13"/>
      <c r="V26" s="12"/>
      <c r="W26" s="13"/>
      <c r="X26" s="12"/>
      <c r="Y26" s="13"/>
      <c r="Z26" s="12"/>
      <c r="AA26" s="13"/>
      <c r="AB26" s="12"/>
      <c r="AC26" s="13"/>
      <c r="AD26" s="12"/>
      <c r="AE26" s="13"/>
      <c r="AF26" s="12"/>
      <c r="AG26" s="13"/>
      <c r="AH26" s="12"/>
      <c r="AI26" s="13"/>
      <c r="AJ26" s="12"/>
      <c r="AK26" s="13"/>
      <c r="AL26" s="12"/>
      <c r="AM26" s="13"/>
      <c r="AN26" s="12"/>
      <c r="AO26" s="13"/>
      <c r="AP26" s="12"/>
      <c r="AQ26" s="13"/>
      <c r="AR26" s="12"/>
      <c r="AS26" s="13"/>
      <c r="AT26" s="12"/>
      <c r="AU26" s="13"/>
      <c r="AV26" s="12"/>
      <c r="AW26" s="13"/>
      <c r="AX26" s="12"/>
      <c r="AY26" s="13"/>
      <c r="AZ26" s="12"/>
      <c r="BA26" s="13"/>
      <c r="BB26" s="12"/>
      <c r="BC26" s="13"/>
      <c r="BD26" s="12"/>
      <c r="BE26" s="13"/>
      <c r="BF26" s="12"/>
      <c r="BG26" s="13"/>
      <c r="BH26" s="12"/>
      <c r="BI26" s="13"/>
      <c r="BJ26" s="12"/>
      <c r="BK26" s="13"/>
      <c r="BL26" s="12"/>
      <c r="BM26" s="13"/>
      <c r="BN26" s="12"/>
      <c r="BO26" s="13"/>
      <c r="BP26" s="12"/>
      <c r="BQ26" s="13"/>
      <c r="BR26" s="12"/>
      <c r="BS26" s="13"/>
      <c r="BT26" s="12"/>
      <c r="BU26" s="13"/>
      <c r="BV26" s="12"/>
      <c r="BW26" s="13"/>
      <c r="BX26" s="12"/>
      <c r="BY26" s="13"/>
      <c r="BZ26" s="12"/>
      <c r="CA26" s="13"/>
      <c r="CB26" s="12"/>
      <c r="CC26" s="13"/>
      <c r="CD26" s="12"/>
      <c r="CE26" s="13"/>
      <c r="CF26" s="12"/>
      <c r="CG26" s="13"/>
      <c r="CH26" s="12"/>
      <c r="CI26" s="13"/>
      <c r="CJ26" s="12"/>
      <c r="CK26" s="13"/>
      <c r="CL26" s="12"/>
      <c r="CM26" s="13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>
        <v>2</v>
      </c>
      <c r="DH26" s="12">
        <v>1965.2</v>
      </c>
      <c r="DI26" s="12">
        <v>2</v>
      </c>
      <c r="DJ26" s="12">
        <v>1965.2</v>
      </c>
      <c r="DK26" s="12">
        <v>2</v>
      </c>
      <c r="DL26" s="12">
        <v>1965.2</v>
      </c>
    </row>
    <row r="27" spans="1:116" s="6" customFormat="1" ht="15.75" x14ac:dyDescent="0.25">
      <c r="A27" s="31" t="s">
        <v>22</v>
      </c>
      <c r="B27" s="34" t="s">
        <v>72</v>
      </c>
      <c r="C27" s="43">
        <v>16</v>
      </c>
      <c r="D27" s="44">
        <v>319</v>
      </c>
      <c r="E27" s="43">
        <v>22</v>
      </c>
      <c r="F27" s="44">
        <v>491</v>
      </c>
      <c r="G27" s="44">
        <v>23</v>
      </c>
      <c r="H27" s="43">
        <v>503.39000000000004</v>
      </c>
      <c r="I27" s="44">
        <v>27</v>
      </c>
      <c r="J27" s="43">
        <v>1071.5500000000002</v>
      </c>
      <c r="K27" s="44">
        <v>27</v>
      </c>
      <c r="L27" s="43">
        <v>1071.5500000000002</v>
      </c>
      <c r="M27" s="44">
        <v>25</v>
      </c>
      <c r="N27" s="43">
        <v>972</v>
      </c>
      <c r="O27" s="44">
        <v>26</v>
      </c>
      <c r="P27" s="43">
        <v>582</v>
      </c>
      <c r="Q27" s="44">
        <v>32</v>
      </c>
      <c r="R27" s="43">
        <v>676.66000000000008</v>
      </c>
      <c r="S27" s="44">
        <v>36</v>
      </c>
      <c r="T27" s="43">
        <v>815</v>
      </c>
      <c r="U27" s="44">
        <v>36</v>
      </c>
      <c r="V27" s="43">
        <v>814.5</v>
      </c>
      <c r="W27" s="44">
        <v>38</v>
      </c>
      <c r="X27" s="43">
        <v>833</v>
      </c>
      <c r="Y27" s="44">
        <v>38</v>
      </c>
      <c r="Z27" s="43">
        <v>833</v>
      </c>
      <c r="AA27" s="44">
        <v>38</v>
      </c>
      <c r="AB27" s="43">
        <v>833</v>
      </c>
      <c r="AC27" s="44">
        <v>38</v>
      </c>
      <c r="AD27" s="43">
        <v>833</v>
      </c>
      <c r="AE27" s="44">
        <v>38</v>
      </c>
      <c r="AF27" s="43">
        <v>833</v>
      </c>
      <c r="AG27" s="44">
        <v>37</v>
      </c>
      <c r="AH27" s="43">
        <v>825</v>
      </c>
      <c r="AI27" s="44">
        <v>37</v>
      </c>
      <c r="AJ27" s="43">
        <v>825</v>
      </c>
      <c r="AK27" s="44">
        <v>37</v>
      </c>
      <c r="AL27" s="43">
        <v>825</v>
      </c>
      <c r="AM27" s="44">
        <v>37</v>
      </c>
      <c r="AN27" s="43">
        <v>825</v>
      </c>
      <c r="AO27" s="44">
        <v>37</v>
      </c>
      <c r="AP27" s="43">
        <v>825</v>
      </c>
      <c r="AQ27" s="44">
        <v>37</v>
      </c>
      <c r="AR27" s="43">
        <v>825</v>
      </c>
      <c r="AS27" s="44">
        <v>35</v>
      </c>
      <c r="AT27" s="43">
        <v>817</v>
      </c>
      <c r="AU27" s="44">
        <v>35</v>
      </c>
      <c r="AV27" s="43">
        <v>817</v>
      </c>
      <c r="AW27" s="44">
        <v>36</v>
      </c>
      <c r="AX27" s="43">
        <v>820</v>
      </c>
      <c r="AY27" s="44">
        <v>36</v>
      </c>
      <c r="AZ27" s="43">
        <v>820</v>
      </c>
      <c r="BA27" s="44">
        <v>36</v>
      </c>
      <c r="BB27" s="43">
        <v>820</v>
      </c>
      <c r="BC27" s="44">
        <v>36</v>
      </c>
      <c r="BD27" s="43">
        <v>820.37</v>
      </c>
      <c r="BE27" s="44">
        <v>36</v>
      </c>
      <c r="BF27" s="43">
        <v>820</v>
      </c>
      <c r="BG27" s="44">
        <v>36</v>
      </c>
      <c r="BH27" s="43">
        <v>824.46999999999991</v>
      </c>
      <c r="BI27" s="44">
        <v>36</v>
      </c>
      <c r="BJ27" s="43">
        <v>824.46999999999991</v>
      </c>
      <c r="BK27" s="44">
        <v>36</v>
      </c>
      <c r="BL27" s="43">
        <v>822</v>
      </c>
      <c r="BM27" s="44">
        <v>36</v>
      </c>
      <c r="BN27" s="43">
        <v>821.81000000000017</v>
      </c>
      <c r="BO27" s="44">
        <v>35</v>
      </c>
      <c r="BP27" s="43">
        <v>814.94999999999993</v>
      </c>
      <c r="BQ27" s="44">
        <v>34</v>
      </c>
      <c r="BR27" s="43">
        <v>807</v>
      </c>
      <c r="BS27" s="44">
        <v>34</v>
      </c>
      <c r="BT27" s="43">
        <v>807</v>
      </c>
      <c r="BU27" s="44">
        <v>33</v>
      </c>
      <c r="BV27" s="43">
        <v>805.9799999999999</v>
      </c>
      <c r="BW27" s="44">
        <v>31</v>
      </c>
      <c r="BX27" s="43">
        <v>774.88999999999987</v>
      </c>
      <c r="BY27" s="44">
        <v>31</v>
      </c>
      <c r="BZ27" s="43">
        <v>774.88999999999987</v>
      </c>
      <c r="CA27" s="44">
        <v>31</v>
      </c>
      <c r="CB27" s="43">
        <v>774.88999999999987</v>
      </c>
      <c r="CC27" s="44">
        <v>30</v>
      </c>
      <c r="CD27" s="43">
        <v>766.94999999999993</v>
      </c>
      <c r="CE27" s="44">
        <v>30</v>
      </c>
      <c r="CF27" s="43">
        <v>766.94999999999993</v>
      </c>
      <c r="CG27" s="44">
        <v>30</v>
      </c>
      <c r="CH27" s="43">
        <v>766.94999999999993</v>
      </c>
      <c r="CI27" s="44">
        <v>30</v>
      </c>
      <c r="CJ27" s="43">
        <v>766.94999999999993</v>
      </c>
      <c r="CK27" s="44">
        <v>30</v>
      </c>
      <c r="CL27" s="43">
        <v>766.94999999999993</v>
      </c>
      <c r="CM27" s="44">
        <v>30</v>
      </c>
      <c r="CN27" s="43">
        <v>766.94999999999993</v>
      </c>
      <c r="CO27" s="43">
        <v>28</v>
      </c>
      <c r="CP27" s="43">
        <v>745.55</v>
      </c>
      <c r="CQ27" s="43">
        <v>27</v>
      </c>
      <c r="CR27" s="43">
        <v>716.29</v>
      </c>
      <c r="CS27" s="43">
        <v>27</v>
      </c>
      <c r="CT27" s="43">
        <v>716.28999999999985</v>
      </c>
      <c r="CU27" s="43">
        <v>27</v>
      </c>
      <c r="CV27" s="43">
        <v>716.29000000000008</v>
      </c>
      <c r="CW27" s="43">
        <v>26</v>
      </c>
      <c r="CX27" s="43">
        <v>695.29000000000008</v>
      </c>
      <c r="CY27" s="43">
        <v>25</v>
      </c>
      <c r="CZ27" s="43">
        <v>670.08999999999992</v>
      </c>
      <c r="DA27" s="43">
        <v>24</v>
      </c>
      <c r="DB27" s="43">
        <v>658.09</v>
      </c>
      <c r="DC27" s="43">
        <v>22</v>
      </c>
      <c r="DD27" s="43">
        <v>602.70000000000005</v>
      </c>
      <c r="DE27" s="43">
        <v>20</v>
      </c>
      <c r="DF27" s="43">
        <v>559.20000000000005</v>
      </c>
      <c r="DG27" s="43">
        <v>18</v>
      </c>
      <c r="DH27" s="43">
        <v>479.5200000000001</v>
      </c>
      <c r="DI27" s="43">
        <v>17</v>
      </c>
      <c r="DJ27" s="43">
        <v>434.22000000000008</v>
      </c>
      <c r="DK27" s="43">
        <v>16</v>
      </c>
      <c r="DL27" s="43">
        <v>427.7700000000001</v>
      </c>
    </row>
    <row r="28" spans="1:116" s="6" customFormat="1" ht="15.75" x14ac:dyDescent="0.25">
      <c r="A28" s="31" t="s">
        <v>7</v>
      </c>
      <c r="B28" s="34" t="s">
        <v>73</v>
      </c>
      <c r="C28" s="12">
        <v>7</v>
      </c>
      <c r="D28" s="13">
        <v>2768</v>
      </c>
      <c r="E28" s="12">
        <v>18</v>
      </c>
      <c r="F28" s="13">
        <v>9260</v>
      </c>
      <c r="G28" s="13">
        <v>25</v>
      </c>
      <c r="H28" s="12">
        <v>13719.510000000002</v>
      </c>
      <c r="I28" s="13">
        <v>29</v>
      </c>
      <c r="J28" s="12">
        <v>16959.710000000003</v>
      </c>
      <c r="K28" s="13">
        <v>29</v>
      </c>
      <c r="L28" s="12">
        <v>16959.710000000003</v>
      </c>
      <c r="M28" s="13">
        <v>29</v>
      </c>
      <c r="N28" s="12">
        <v>16960</v>
      </c>
      <c r="O28" s="13">
        <v>30</v>
      </c>
      <c r="P28" s="12">
        <v>17450</v>
      </c>
      <c r="Q28" s="13">
        <v>33</v>
      </c>
      <c r="R28" s="12">
        <v>20030.590000000004</v>
      </c>
      <c r="S28" s="13">
        <v>33</v>
      </c>
      <c r="T28" s="12">
        <v>20031</v>
      </c>
      <c r="U28" s="13">
        <v>34</v>
      </c>
      <c r="V28" s="12">
        <v>20434.38</v>
      </c>
      <c r="W28" s="13">
        <v>38</v>
      </c>
      <c r="X28" s="12">
        <v>22590</v>
      </c>
      <c r="Y28" s="13">
        <v>38</v>
      </c>
      <c r="Z28" s="12">
        <v>22590</v>
      </c>
      <c r="AA28" s="13">
        <v>38</v>
      </c>
      <c r="AB28" s="12">
        <v>22590</v>
      </c>
      <c r="AC28" s="13">
        <v>38</v>
      </c>
      <c r="AD28" s="12">
        <v>22590</v>
      </c>
      <c r="AE28" s="13">
        <v>38</v>
      </c>
      <c r="AF28" s="12">
        <v>22590</v>
      </c>
      <c r="AG28" s="13">
        <v>38</v>
      </c>
      <c r="AH28" s="12">
        <v>22590</v>
      </c>
      <c r="AI28" s="13">
        <v>38</v>
      </c>
      <c r="AJ28" s="12">
        <v>22580</v>
      </c>
      <c r="AK28" s="13">
        <v>38</v>
      </c>
      <c r="AL28" s="12">
        <v>22579</v>
      </c>
      <c r="AM28" s="13">
        <v>38</v>
      </c>
      <c r="AN28" s="12">
        <v>22579</v>
      </c>
      <c r="AO28" s="13">
        <v>38</v>
      </c>
      <c r="AP28" s="12">
        <v>22579</v>
      </c>
      <c r="AQ28" s="13">
        <v>38</v>
      </c>
      <c r="AR28" s="12">
        <v>22579</v>
      </c>
      <c r="AS28" s="13">
        <v>38</v>
      </c>
      <c r="AT28" s="12">
        <v>22579</v>
      </c>
      <c r="AU28" s="13">
        <v>38</v>
      </c>
      <c r="AV28" s="12">
        <v>22579</v>
      </c>
      <c r="AW28" s="13">
        <v>38</v>
      </c>
      <c r="AX28" s="12">
        <v>22579</v>
      </c>
      <c r="AY28" s="13">
        <v>38</v>
      </c>
      <c r="AZ28" s="12">
        <v>22579</v>
      </c>
      <c r="BA28" s="13">
        <v>38</v>
      </c>
      <c r="BB28" s="12">
        <v>22579</v>
      </c>
      <c r="BC28" s="13">
        <v>38</v>
      </c>
      <c r="BD28" s="12">
        <v>22579.32</v>
      </c>
      <c r="BE28" s="13">
        <v>38</v>
      </c>
      <c r="BF28" s="12">
        <v>22579</v>
      </c>
      <c r="BG28" s="13">
        <v>38</v>
      </c>
      <c r="BH28" s="12">
        <v>22579.32</v>
      </c>
      <c r="BI28" s="13">
        <v>38</v>
      </c>
      <c r="BJ28" s="12">
        <v>22579.32</v>
      </c>
      <c r="BK28" s="13">
        <v>38</v>
      </c>
      <c r="BL28" s="12">
        <v>22576</v>
      </c>
      <c r="BM28" s="13">
        <v>38</v>
      </c>
      <c r="BN28" s="12">
        <v>22576.32</v>
      </c>
      <c r="BO28" s="13">
        <v>38</v>
      </c>
      <c r="BP28" s="12">
        <v>22570.260000000002</v>
      </c>
      <c r="BQ28" s="13">
        <v>38</v>
      </c>
      <c r="BR28" s="12">
        <v>22590</v>
      </c>
      <c r="BS28" s="13">
        <v>38</v>
      </c>
      <c r="BT28" s="12">
        <v>22599.040000000001</v>
      </c>
      <c r="BU28" s="13">
        <v>37</v>
      </c>
      <c r="BV28" s="12">
        <v>22537.34</v>
      </c>
      <c r="BW28" s="13">
        <v>37</v>
      </c>
      <c r="BX28" s="12">
        <v>22519.570000000003</v>
      </c>
      <c r="BY28" s="13">
        <v>37</v>
      </c>
      <c r="BZ28" s="12">
        <v>22497.57</v>
      </c>
      <c r="CA28" s="13">
        <v>36</v>
      </c>
      <c r="CB28" s="12">
        <v>22393.06</v>
      </c>
      <c r="CC28" s="13">
        <v>37</v>
      </c>
      <c r="CD28" s="12">
        <v>22468.06</v>
      </c>
      <c r="CE28" s="13">
        <v>36</v>
      </c>
      <c r="CF28" s="12">
        <v>21740.460000000003</v>
      </c>
      <c r="CG28" s="13">
        <v>37</v>
      </c>
      <c r="CH28" s="12">
        <v>22442.460000000003</v>
      </c>
      <c r="CI28" s="13">
        <v>37</v>
      </c>
      <c r="CJ28" s="12">
        <v>22467</v>
      </c>
      <c r="CK28" s="13">
        <v>37</v>
      </c>
      <c r="CL28" s="12">
        <v>22467</v>
      </c>
      <c r="CM28" s="13">
        <v>37</v>
      </c>
      <c r="CN28" s="12">
        <v>22452.31</v>
      </c>
      <c r="CO28" s="12">
        <v>37</v>
      </c>
      <c r="CP28" s="12">
        <v>22451.310000000005</v>
      </c>
      <c r="CQ28" s="12">
        <v>37</v>
      </c>
      <c r="CR28" s="12">
        <v>22451.310000000005</v>
      </c>
      <c r="CS28" s="12">
        <v>38</v>
      </c>
      <c r="CT28" s="12">
        <v>23153.310000000005</v>
      </c>
      <c r="CU28" s="12">
        <v>38</v>
      </c>
      <c r="CV28" s="12">
        <v>23153.31</v>
      </c>
      <c r="CW28" s="12">
        <v>37</v>
      </c>
      <c r="CX28" s="12">
        <v>22487.46</v>
      </c>
      <c r="CY28" s="12">
        <v>37</v>
      </c>
      <c r="CZ28" s="12">
        <v>22487.460000000003</v>
      </c>
      <c r="DA28" s="12">
        <v>32</v>
      </c>
      <c r="DB28" s="12">
        <v>20807.09</v>
      </c>
      <c r="DC28" s="12">
        <v>32</v>
      </c>
      <c r="DD28" s="12">
        <v>20807.09</v>
      </c>
      <c r="DE28" s="12">
        <v>33</v>
      </c>
      <c r="DF28" s="12">
        <v>20875.940000000002</v>
      </c>
      <c r="DG28" s="12">
        <v>33</v>
      </c>
      <c r="DH28" s="12">
        <v>20418.940000000002</v>
      </c>
      <c r="DI28" s="12">
        <v>29</v>
      </c>
      <c r="DJ28" s="12">
        <v>17673.050000000003</v>
      </c>
      <c r="DK28" s="12">
        <v>25</v>
      </c>
      <c r="DL28" s="12">
        <v>15722.840000000004</v>
      </c>
    </row>
    <row r="29" spans="1:116" s="6" customFormat="1" ht="15.75" x14ac:dyDescent="0.25">
      <c r="A29" s="31" t="s">
        <v>16</v>
      </c>
      <c r="B29" s="34" t="s">
        <v>140</v>
      </c>
      <c r="C29" s="43">
        <v>6</v>
      </c>
      <c r="D29" s="44">
        <v>114</v>
      </c>
      <c r="E29" s="43">
        <v>20</v>
      </c>
      <c r="F29" s="44">
        <v>466</v>
      </c>
      <c r="G29" s="44">
        <v>56</v>
      </c>
      <c r="H29" s="43">
        <v>1687.5900000000011</v>
      </c>
      <c r="I29" s="44">
        <v>79</v>
      </c>
      <c r="J29" s="43">
        <v>2371.0900000000011</v>
      </c>
      <c r="K29" s="44">
        <v>96</v>
      </c>
      <c r="L29" s="43">
        <v>3241.8300000000022</v>
      </c>
      <c r="M29" s="44">
        <v>103</v>
      </c>
      <c r="N29" s="43">
        <v>3479</v>
      </c>
      <c r="O29" s="44">
        <v>148</v>
      </c>
      <c r="P29" s="43">
        <v>8364</v>
      </c>
      <c r="Q29" s="44">
        <v>172</v>
      </c>
      <c r="R29" s="43">
        <v>5853.5899999999947</v>
      </c>
      <c r="S29" s="44">
        <v>181</v>
      </c>
      <c r="T29" s="43">
        <v>6204</v>
      </c>
      <c r="U29" s="44">
        <v>193</v>
      </c>
      <c r="V29" s="43">
        <v>6580.59</v>
      </c>
      <c r="W29" s="44">
        <v>225</v>
      </c>
      <c r="X29" s="43">
        <v>7659</v>
      </c>
      <c r="Y29" s="44">
        <v>278</v>
      </c>
      <c r="Z29" s="43">
        <v>9480</v>
      </c>
      <c r="AA29" s="44">
        <v>295</v>
      </c>
      <c r="AB29" s="43">
        <v>10124</v>
      </c>
      <c r="AC29" s="44">
        <v>303</v>
      </c>
      <c r="AD29" s="43">
        <v>10356</v>
      </c>
      <c r="AE29" s="44">
        <v>305</v>
      </c>
      <c r="AF29" s="43">
        <v>10458</v>
      </c>
      <c r="AG29" s="44">
        <v>307</v>
      </c>
      <c r="AH29" s="43">
        <v>10529.46</v>
      </c>
      <c r="AI29" s="44">
        <v>302</v>
      </c>
      <c r="AJ29" s="43">
        <v>10394</v>
      </c>
      <c r="AK29" s="44">
        <v>302</v>
      </c>
      <c r="AL29" s="43">
        <v>10428</v>
      </c>
      <c r="AM29" s="44">
        <v>301</v>
      </c>
      <c r="AN29" s="43">
        <v>10422</v>
      </c>
      <c r="AO29" s="44">
        <v>302</v>
      </c>
      <c r="AP29" s="43">
        <v>10462</v>
      </c>
      <c r="AQ29" s="44">
        <v>302</v>
      </c>
      <c r="AR29" s="43">
        <v>10462</v>
      </c>
      <c r="AS29" s="44">
        <v>301</v>
      </c>
      <c r="AT29" s="43">
        <v>10442</v>
      </c>
      <c r="AU29" s="44">
        <v>298</v>
      </c>
      <c r="AV29" s="43">
        <v>10336</v>
      </c>
      <c r="AW29" s="44">
        <v>298</v>
      </c>
      <c r="AX29" s="43">
        <v>10314</v>
      </c>
      <c r="AY29" s="44">
        <v>298</v>
      </c>
      <c r="AZ29" s="43">
        <v>10314</v>
      </c>
      <c r="BA29" s="44">
        <v>292</v>
      </c>
      <c r="BB29" s="43">
        <v>10147</v>
      </c>
      <c r="BC29" s="44">
        <v>292</v>
      </c>
      <c r="BD29" s="43">
        <v>10146.61</v>
      </c>
      <c r="BE29" s="44">
        <v>290</v>
      </c>
      <c r="BF29" s="43">
        <v>10121</v>
      </c>
      <c r="BG29" s="44">
        <v>290</v>
      </c>
      <c r="BH29" s="43">
        <v>10121</v>
      </c>
      <c r="BI29" s="44">
        <v>290</v>
      </c>
      <c r="BJ29" s="43">
        <v>10121.10999999999</v>
      </c>
      <c r="BK29" s="44">
        <v>287</v>
      </c>
      <c r="BL29" s="43">
        <v>10091</v>
      </c>
      <c r="BM29" s="44">
        <v>287</v>
      </c>
      <c r="BN29" s="43">
        <v>10091.409999999982</v>
      </c>
      <c r="BO29" s="44">
        <v>287</v>
      </c>
      <c r="BP29" s="43">
        <v>10137.809999999989</v>
      </c>
      <c r="BQ29" s="44">
        <v>283</v>
      </c>
      <c r="BR29" s="43">
        <v>10030</v>
      </c>
      <c r="BS29" s="44">
        <v>280</v>
      </c>
      <c r="BT29" s="43">
        <v>9931.8099999999886</v>
      </c>
      <c r="BU29" s="44">
        <v>275</v>
      </c>
      <c r="BV29" s="43">
        <v>9716.7599999999893</v>
      </c>
      <c r="BW29" s="44">
        <v>271</v>
      </c>
      <c r="BX29" s="43">
        <v>9578.6599999999871</v>
      </c>
      <c r="BY29" s="44">
        <v>267</v>
      </c>
      <c r="BZ29" s="43">
        <v>9470.6100000000079</v>
      </c>
      <c r="CA29" s="44">
        <v>255</v>
      </c>
      <c r="CB29" s="43">
        <v>9129.5099999999875</v>
      </c>
      <c r="CC29" s="44">
        <v>252</v>
      </c>
      <c r="CD29" s="43">
        <v>9017.8599999999878</v>
      </c>
      <c r="CE29" s="44">
        <v>246</v>
      </c>
      <c r="CF29" s="43">
        <v>8842.95999999999</v>
      </c>
      <c r="CG29" s="44">
        <v>238</v>
      </c>
      <c r="CH29" s="43">
        <v>8611.5599999999922</v>
      </c>
      <c r="CI29" s="44">
        <v>224</v>
      </c>
      <c r="CJ29" s="43">
        <v>8150</v>
      </c>
      <c r="CK29" s="44">
        <v>208</v>
      </c>
      <c r="CL29" s="43">
        <v>7584.4599999999946</v>
      </c>
      <c r="CM29" s="44">
        <v>197</v>
      </c>
      <c r="CN29" s="43">
        <v>7173.5099999999957</v>
      </c>
      <c r="CO29" s="43">
        <v>188</v>
      </c>
      <c r="CP29" s="43">
        <v>6832.9099999999971</v>
      </c>
      <c r="CQ29" s="43">
        <v>151</v>
      </c>
      <c r="CR29" s="43">
        <v>5484.7599999999975</v>
      </c>
      <c r="CS29" s="43">
        <v>126</v>
      </c>
      <c r="CT29" s="43">
        <v>4442.2600000000011</v>
      </c>
      <c r="CU29" s="43">
        <v>114</v>
      </c>
      <c r="CV29" s="43">
        <v>3991.1600000000008</v>
      </c>
      <c r="CW29" s="43">
        <v>103</v>
      </c>
      <c r="CX29" s="43">
        <v>3613.5600000000009</v>
      </c>
      <c r="CY29" s="43">
        <v>68</v>
      </c>
      <c r="CZ29" s="43">
        <v>2433.9500000000012</v>
      </c>
      <c r="DA29" s="43">
        <v>19</v>
      </c>
      <c r="DB29" s="43">
        <v>738.25</v>
      </c>
      <c r="DC29" s="43">
        <v>5</v>
      </c>
      <c r="DD29" s="43">
        <v>169.75</v>
      </c>
      <c r="DE29" s="45">
        <v>17</v>
      </c>
      <c r="DF29" s="45">
        <v>1062.02</v>
      </c>
      <c r="DG29" s="45">
        <v>14</v>
      </c>
      <c r="DH29" s="45">
        <v>960.62000000000012</v>
      </c>
      <c r="DI29" s="43">
        <v>13</v>
      </c>
      <c r="DJ29" s="43">
        <v>940.82</v>
      </c>
      <c r="DK29" s="43">
        <v>13</v>
      </c>
      <c r="DL29" s="43">
        <v>940.82</v>
      </c>
    </row>
    <row r="30" spans="1:116" s="6" customFormat="1" ht="15.75" x14ac:dyDescent="0.25">
      <c r="A30" s="31" t="s">
        <v>10</v>
      </c>
      <c r="B30" s="34" t="s">
        <v>141</v>
      </c>
      <c r="C30" s="12">
        <v>10</v>
      </c>
      <c r="D30" s="13">
        <v>5982</v>
      </c>
      <c r="E30" s="12">
        <v>12</v>
      </c>
      <c r="F30" s="13">
        <v>6341</v>
      </c>
      <c r="G30" s="13">
        <v>19</v>
      </c>
      <c r="H30" s="12">
        <v>9503.44</v>
      </c>
      <c r="I30" s="13">
        <v>18</v>
      </c>
      <c r="J30" s="12">
        <v>9366.14</v>
      </c>
      <c r="K30" s="13">
        <v>19</v>
      </c>
      <c r="L30" s="12">
        <v>9774.6</v>
      </c>
      <c r="M30" s="13">
        <v>21</v>
      </c>
      <c r="N30" s="12">
        <v>10768</v>
      </c>
      <c r="O30" s="13">
        <v>29</v>
      </c>
      <c r="P30" s="12">
        <v>13518</v>
      </c>
      <c r="Q30" s="13">
        <v>31</v>
      </c>
      <c r="R30" s="12">
        <v>14646.84</v>
      </c>
      <c r="S30" s="13">
        <v>31</v>
      </c>
      <c r="T30" s="12">
        <v>14993</v>
      </c>
      <c r="U30" s="13">
        <v>33</v>
      </c>
      <c r="V30" s="12">
        <v>15647.68</v>
      </c>
      <c r="W30" s="13">
        <v>34</v>
      </c>
      <c r="X30" s="12">
        <v>16425</v>
      </c>
      <c r="Y30" s="13">
        <v>39</v>
      </c>
      <c r="Z30" s="12">
        <v>19427</v>
      </c>
      <c r="AA30" s="13">
        <v>47</v>
      </c>
      <c r="AB30" s="12">
        <v>23618</v>
      </c>
      <c r="AC30" s="13">
        <v>47</v>
      </c>
      <c r="AD30" s="12">
        <v>23618</v>
      </c>
      <c r="AE30" s="13">
        <v>46</v>
      </c>
      <c r="AF30" s="12">
        <v>23120</v>
      </c>
      <c r="AG30" s="13">
        <v>46</v>
      </c>
      <c r="AH30" s="12">
        <v>22262</v>
      </c>
      <c r="AI30" s="13">
        <v>44</v>
      </c>
      <c r="AJ30" s="12">
        <v>21724</v>
      </c>
      <c r="AK30" s="13">
        <v>44</v>
      </c>
      <c r="AL30" s="12">
        <v>21903</v>
      </c>
      <c r="AM30" s="13">
        <v>45</v>
      </c>
      <c r="AN30" s="12">
        <v>22903</v>
      </c>
      <c r="AO30" s="13">
        <v>44</v>
      </c>
      <c r="AP30" s="12">
        <v>21908</v>
      </c>
      <c r="AQ30" s="13">
        <v>44</v>
      </c>
      <c r="AR30" s="12">
        <v>21908</v>
      </c>
      <c r="AS30" s="13">
        <v>44</v>
      </c>
      <c r="AT30" s="12">
        <v>21908</v>
      </c>
      <c r="AU30" s="13">
        <v>43</v>
      </c>
      <c r="AV30" s="12">
        <v>20927</v>
      </c>
      <c r="AW30" s="13">
        <v>43</v>
      </c>
      <c r="AX30" s="12">
        <v>20466</v>
      </c>
      <c r="AY30" s="13">
        <v>42</v>
      </c>
      <c r="AZ30" s="12">
        <v>19858</v>
      </c>
      <c r="BA30" s="13">
        <v>42</v>
      </c>
      <c r="BB30" s="12">
        <v>19858</v>
      </c>
      <c r="BC30" s="13">
        <v>42</v>
      </c>
      <c r="BD30" s="12">
        <v>19858</v>
      </c>
      <c r="BE30" s="13">
        <v>43</v>
      </c>
      <c r="BF30" s="12">
        <v>20492</v>
      </c>
      <c r="BG30" s="13">
        <v>43</v>
      </c>
      <c r="BH30" s="12">
        <v>20492</v>
      </c>
      <c r="BI30" s="13">
        <v>43</v>
      </c>
      <c r="BJ30" s="12">
        <v>20491.64</v>
      </c>
      <c r="BK30" s="13">
        <v>43</v>
      </c>
      <c r="BL30" s="12">
        <v>20492</v>
      </c>
      <c r="BM30" s="13">
        <v>42</v>
      </c>
      <c r="BN30" s="12">
        <v>20341.64</v>
      </c>
      <c r="BO30" s="13">
        <v>42</v>
      </c>
      <c r="BP30" s="12">
        <v>20341.64</v>
      </c>
      <c r="BQ30" s="13">
        <v>40</v>
      </c>
      <c r="BR30" s="12">
        <v>19293</v>
      </c>
      <c r="BS30" s="13">
        <v>39</v>
      </c>
      <c r="BT30" s="12">
        <v>19199.800000000003</v>
      </c>
      <c r="BU30" s="13">
        <v>39</v>
      </c>
      <c r="BV30" s="12">
        <v>19187.800000000003</v>
      </c>
      <c r="BW30" s="13">
        <v>38</v>
      </c>
      <c r="BX30" s="12">
        <v>19050.5</v>
      </c>
      <c r="BY30" s="13">
        <v>37</v>
      </c>
      <c r="BZ30" s="12">
        <v>18416.5</v>
      </c>
      <c r="CA30" s="13">
        <v>33</v>
      </c>
      <c r="CB30" s="12">
        <v>16517.3</v>
      </c>
      <c r="CC30" s="13">
        <v>33</v>
      </c>
      <c r="CD30" s="12">
        <v>16517.3</v>
      </c>
      <c r="CE30" s="13">
        <v>31</v>
      </c>
      <c r="CF30" s="12">
        <v>15686.3</v>
      </c>
      <c r="CG30" s="13">
        <v>28</v>
      </c>
      <c r="CH30" s="12">
        <v>14446.3</v>
      </c>
      <c r="CI30" s="13">
        <v>28</v>
      </c>
      <c r="CJ30" s="12">
        <v>14440</v>
      </c>
      <c r="CK30" s="13">
        <v>28</v>
      </c>
      <c r="CL30" s="12">
        <v>14440</v>
      </c>
      <c r="CM30" s="13">
        <v>25</v>
      </c>
      <c r="CN30" s="12">
        <v>13453.4</v>
      </c>
      <c r="CO30" s="12">
        <v>22</v>
      </c>
      <c r="CP30" s="12">
        <v>12072.4</v>
      </c>
      <c r="CQ30" s="12">
        <v>18</v>
      </c>
      <c r="CR30" s="12">
        <v>11016.9</v>
      </c>
      <c r="CS30" s="12">
        <v>15</v>
      </c>
      <c r="CT30" s="12">
        <v>8255</v>
      </c>
      <c r="CU30" s="12">
        <v>14</v>
      </c>
      <c r="CV30" s="12">
        <v>7483</v>
      </c>
      <c r="CW30" s="12">
        <v>12</v>
      </c>
      <c r="CX30" s="12">
        <v>6839</v>
      </c>
      <c r="CY30" s="12">
        <v>9</v>
      </c>
      <c r="CZ30" s="12">
        <v>5439</v>
      </c>
      <c r="DA30" s="12">
        <v>7</v>
      </c>
      <c r="DB30" s="12">
        <v>3939</v>
      </c>
      <c r="DC30" s="12">
        <v>0</v>
      </c>
      <c r="DD30" s="12">
        <v>0</v>
      </c>
      <c r="DE30" s="14">
        <v>16</v>
      </c>
      <c r="DF30" s="14">
        <v>7915.32</v>
      </c>
      <c r="DG30" s="14">
        <v>17</v>
      </c>
      <c r="DH30" s="14">
        <v>8509.32</v>
      </c>
      <c r="DI30" s="12">
        <v>17</v>
      </c>
      <c r="DJ30" s="12">
        <v>8509.32</v>
      </c>
      <c r="DK30" s="12">
        <v>18</v>
      </c>
      <c r="DL30" s="12">
        <v>8919.32</v>
      </c>
    </row>
    <row r="31" spans="1:116" s="6" customFormat="1" ht="15.75" x14ac:dyDescent="0.25">
      <c r="A31" s="31" t="s">
        <v>8</v>
      </c>
      <c r="B31" s="34" t="s">
        <v>142</v>
      </c>
      <c r="C31" s="43">
        <v>5</v>
      </c>
      <c r="D31" s="44">
        <v>10838</v>
      </c>
      <c r="E31" s="43">
        <v>5</v>
      </c>
      <c r="F31" s="44">
        <v>10838</v>
      </c>
      <c r="G31" s="44">
        <v>7</v>
      </c>
      <c r="H31" s="43">
        <v>15464</v>
      </c>
      <c r="I31" s="44">
        <v>7</v>
      </c>
      <c r="J31" s="43">
        <v>15953</v>
      </c>
      <c r="K31" s="44">
        <v>7</v>
      </c>
      <c r="L31" s="43">
        <v>15953</v>
      </c>
      <c r="M31" s="44">
        <v>7</v>
      </c>
      <c r="N31" s="43">
        <v>15953</v>
      </c>
      <c r="O31" s="44">
        <v>7</v>
      </c>
      <c r="P31" s="43">
        <v>15953</v>
      </c>
      <c r="Q31" s="44">
        <v>8</v>
      </c>
      <c r="R31" s="43">
        <v>19243</v>
      </c>
      <c r="S31" s="44">
        <v>8</v>
      </c>
      <c r="T31" s="43">
        <v>19243</v>
      </c>
      <c r="U31" s="44">
        <v>8</v>
      </c>
      <c r="V31" s="43">
        <v>19243</v>
      </c>
      <c r="W31" s="44">
        <v>8</v>
      </c>
      <c r="X31" s="43">
        <v>19243</v>
      </c>
      <c r="Y31" s="44">
        <v>8</v>
      </c>
      <c r="Z31" s="43">
        <v>19243</v>
      </c>
      <c r="AA31" s="44">
        <v>8</v>
      </c>
      <c r="AB31" s="43">
        <v>19243</v>
      </c>
      <c r="AC31" s="44">
        <v>8</v>
      </c>
      <c r="AD31" s="43">
        <v>19243</v>
      </c>
      <c r="AE31" s="44">
        <v>8</v>
      </c>
      <c r="AF31" s="43">
        <v>19243</v>
      </c>
      <c r="AG31" s="44">
        <v>7</v>
      </c>
      <c r="AH31" s="43">
        <v>17409</v>
      </c>
      <c r="AI31" s="44">
        <v>7</v>
      </c>
      <c r="AJ31" s="43">
        <v>17409</v>
      </c>
      <c r="AK31" s="44">
        <v>7</v>
      </c>
      <c r="AL31" s="43">
        <v>17409</v>
      </c>
      <c r="AM31" s="44">
        <v>6</v>
      </c>
      <c r="AN31" s="43">
        <v>15025</v>
      </c>
      <c r="AO31" s="44">
        <v>6</v>
      </c>
      <c r="AP31" s="43">
        <v>15025</v>
      </c>
      <c r="AQ31" s="44">
        <v>6</v>
      </c>
      <c r="AR31" s="43">
        <v>15025</v>
      </c>
      <c r="AS31" s="44">
        <v>6</v>
      </c>
      <c r="AT31" s="43">
        <v>15025</v>
      </c>
      <c r="AU31" s="44">
        <v>6</v>
      </c>
      <c r="AV31" s="43">
        <v>15025</v>
      </c>
      <c r="AW31" s="44">
        <v>6</v>
      </c>
      <c r="AX31" s="43">
        <v>15025</v>
      </c>
      <c r="AY31" s="44">
        <v>6</v>
      </c>
      <c r="AZ31" s="43">
        <v>15025</v>
      </c>
      <c r="BA31" s="44">
        <v>6</v>
      </c>
      <c r="BB31" s="43">
        <v>15025</v>
      </c>
      <c r="BC31" s="44">
        <v>6</v>
      </c>
      <c r="BD31" s="43">
        <v>15025</v>
      </c>
      <c r="BE31" s="44">
        <v>6</v>
      </c>
      <c r="BF31" s="43">
        <v>15025</v>
      </c>
      <c r="BG31" s="44">
        <v>6</v>
      </c>
      <c r="BH31" s="43">
        <v>15025</v>
      </c>
      <c r="BI31" s="44">
        <v>6</v>
      </c>
      <c r="BJ31" s="43">
        <v>15025</v>
      </c>
      <c r="BK31" s="44">
        <v>6</v>
      </c>
      <c r="BL31" s="43">
        <v>15025</v>
      </c>
      <c r="BM31" s="44">
        <v>6</v>
      </c>
      <c r="BN31" s="43">
        <v>15025</v>
      </c>
      <c r="BO31" s="44">
        <v>4</v>
      </c>
      <c r="BP31" s="43">
        <v>10694</v>
      </c>
      <c r="BQ31" s="44">
        <v>4</v>
      </c>
      <c r="BR31" s="43">
        <v>10694</v>
      </c>
      <c r="BS31" s="44">
        <v>3</v>
      </c>
      <c r="BT31" s="43">
        <v>9134</v>
      </c>
      <c r="BU31" s="44">
        <v>3</v>
      </c>
      <c r="BV31" s="43">
        <v>9134</v>
      </c>
      <c r="BW31" s="44">
        <v>3</v>
      </c>
      <c r="BX31" s="43">
        <v>9134</v>
      </c>
      <c r="BY31" s="44">
        <v>3</v>
      </c>
      <c r="BZ31" s="43">
        <v>9134</v>
      </c>
      <c r="CA31" s="44">
        <v>3</v>
      </c>
      <c r="CB31" s="43">
        <v>9134</v>
      </c>
      <c r="CC31" s="44">
        <v>3</v>
      </c>
      <c r="CD31" s="43">
        <v>9134</v>
      </c>
      <c r="CE31" s="44">
        <v>3</v>
      </c>
      <c r="CF31" s="43">
        <v>9134</v>
      </c>
      <c r="CG31" s="44">
        <v>2</v>
      </c>
      <c r="CH31" s="43">
        <v>5845</v>
      </c>
      <c r="CI31" s="44">
        <v>1</v>
      </c>
      <c r="CJ31" s="43">
        <v>3290</v>
      </c>
      <c r="CK31" s="44">
        <v>1</v>
      </c>
      <c r="CL31" s="43">
        <v>3290</v>
      </c>
      <c r="CM31" s="44">
        <v>1</v>
      </c>
      <c r="CN31" s="43">
        <v>3290</v>
      </c>
      <c r="CO31" s="43">
        <v>1</v>
      </c>
      <c r="CP31" s="43">
        <v>3290</v>
      </c>
      <c r="CQ31" s="43">
        <v>0</v>
      </c>
      <c r="CR31" s="43">
        <v>0</v>
      </c>
      <c r="CS31" s="43">
        <v>0</v>
      </c>
      <c r="CT31" s="43">
        <v>0</v>
      </c>
      <c r="CU31" s="43">
        <v>0</v>
      </c>
      <c r="CV31" s="43">
        <v>0</v>
      </c>
      <c r="CW31" s="43">
        <v>0</v>
      </c>
      <c r="CX31" s="43">
        <v>0</v>
      </c>
      <c r="CY31" s="43">
        <v>0</v>
      </c>
      <c r="CZ31" s="43">
        <v>0</v>
      </c>
      <c r="DA31" s="43">
        <v>0</v>
      </c>
      <c r="DB31" s="43">
        <v>0</v>
      </c>
      <c r="DC31" s="43">
        <v>0</v>
      </c>
      <c r="DD31" s="43">
        <v>0</v>
      </c>
      <c r="DE31" s="45">
        <v>5</v>
      </c>
      <c r="DF31" s="45">
        <v>9786</v>
      </c>
      <c r="DG31" s="45">
        <v>5</v>
      </c>
      <c r="DH31" s="45">
        <v>9786</v>
      </c>
      <c r="DI31" s="43">
        <v>5</v>
      </c>
      <c r="DJ31" s="43">
        <v>9786</v>
      </c>
      <c r="DK31" s="43">
        <v>5</v>
      </c>
      <c r="DL31" s="43">
        <v>9786</v>
      </c>
    </row>
    <row r="32" spans="1:116" s="6" customFormat="1" ht="15.75" x14ac:dyDescent="0.25">
      <c r="A32" s="31" t="s">
        <v>4</v>
      </c>
      <c r="B32" s="34" t="s">
        <v>143</v>
      </c>
      <c r="C32" s="19">
        <v>2</v>
      </c>
      <c r="D32" s="20">
        <v>17338</v>
      </c>
      <c r="E32" s="19">
        <v>2</v>
      </c>
      <c r="F32" s="20">
        <v>17338</v>
      </c>
      <c r="G32" s="20">
        <v>2</v>
      </c>
      <c r="H32" s="19">
        <v>17338</v>
      </c>
      <c r="I32" s="20">
        <v>2</v>
      </c>
      <c r="J32" s="19">
        <v>17338</v>
      </c>
      <c r="K32" s="20">
        <v>2</v>
      </c>
      <c r="L32" s="19">
        <v>17338</v>
      </c>
      <c r="M32" s="20">
        <v>2</v>
      </c>
      <c r="N32" s="19">
        <v>17338</v>
      </c>
      <c r="O32" s="20">
        <v>2</v>
      </c>
      <c r="P32" s="19">
        <v>17338</v>
      </c>
      <c r="Q32" s="20">
        <v>2</v>
      </c>
      <c r="R32" s="19">
        <v>17338</v>
      </c>
      <c r="S32" s="20">
        <v>2</v>
      </c>
      <c r="T32" s="19">
        <v>17338</v>
      </c>
      <c r="U32" s="20">
        <v>2</v>
      </c>
      <c r="V32" s="19">
        <v>17338</v>
      </c>
      <c r="W32" s="20">
        <v>2</v>
      </c>
      <c r="X32" s="19">
        <v>17338</v>
      </c>
      <c r="Y32" s="20">
        <v>2</v>
      </c>
      <c r="Z32" s="19">
        <v>17338</v>
      </c>
      <c r="AA32" s="20">
        <v>2</v>
      </c>
      <c r="AB32" s="19">
        <v>17338</v>
      </c>
      <c r="AC32" s="20">
        <v>2</v>
      </c>
      <c r="AD32" s="19">
        <v>17338</v>
      </c>
      <c r="AE32" s="20">
        <v>2</v>
      </c>
      <c r="AF32" s="19">
        <v>17338</v>
      </c>
      <c r="AG32" s="20">
        <v>1</v>
      </c>
      <c r="AH32" s="19">
        <v>8022</v>
      </c>
      <c r="AI32" s="20">
        <v>1</v>
      </c>
      <c r="AJ32" s="19">
        <v>8022</v>
      </c>
      <c r="AK32" s="20">
        <v>1</v>
      </c>
      <c r="AL32" s="19">
        <v>8022</v>
      </c>
      <c r="AM32" s="20">
        <v>1</v>
      </c>
      <c r="AN32" s="19">
        <v>8022</v>
      </c>
      <c r="AO32" s="20">
        <v>1</v>
      </c>
      <c r="AP32" s="19">
        <v>8022</v>
      </c>
      <c r="AQ32" s="20">
        <v>1</v>
      </c>
      <c r="AR32" s="19">
        <v>8022</v>
      </c>
      <c r="AS32" s="20">
        <v>0</v>
      </c>
      <c r="AT32" s="19">
        <v>0</v>
      </c>
      <c r="AU32" s="20">
        <v>0</v>
      </c>
      <c r="AV32" s="19">
        <v>0</v>
      </c>
      <c r="AW32" s="20">
        <v>0</v>
      </c>
      <c r="AX32" s="19">
        <v>0</v>
      </c>
      <c r="AY32" s="20">
        <v>0</v>
      </c>
      <c r="AZ32" s="19">
        <v>0</v>
      </c>
      <c r="BA32" s="20">
        <v>0</v>
      </c>
      <c r="BB32" s="19">
        <v>0</v>
      </c>
      <c r="BC32" s="20">
        <v>0</v>
      </c>
      <c r="BD32" s="19">
        <v>0</v>
      </c>
      <c r="BE32" s="20">
        <v>0</v>
      </c>
      <c r="BF32" s="19">
        <v>0</v>
      </c>
      <c r="BG32" s="20">
        <v>0</v>
      </c>
      <c r="BH32" s="19">
        <v>0</v>
      </c>
      <c r="BI32" s="20">
        <v>0</v>
      </c>
      <c r="BJ32" s="20">
        <v>0</v>
      </c>
      <c r="BK32" s="20">
        <v>0</v>
      </c>
      <c r="BL32" s="19">
        <v>0</v>
      </c>
      <c r="BM32" s="20">
        <v>0</v>
      </c>
      <c r="BN32" s="19">
        <v>0</v>
      </c>
      <c r="BO32" s="20">
        <v>0</v>
      </c>
      <c r="BP32" s="19">
        <v>0</v>
      </c>
      <c r="BQ32" s="20">
        <v>0</v>
      </c>
      <c r="BR32" s="19">
        <v>0</v>
      </c>
      <c r="BS32" s="20">
        <v>0</v>
      </c>
      <c r="BT32" s="19">
        <v>0</v>
      </c>
      <c r="BU32" s="20">
        <v>0</v>
      </c>
      <c r="BV32" s="19">
        <v>0</v>
      </c>
      <c r="BW32" s="20">
        <v>0</v>
      </c>
      <c r="BX32" s="19">
        <v>0</v>
      </c>
      <c r="BY32" s="20">
        <v>0</v>
      </c>
      <c r="BZ32" s="19">
        <v>0</v>
      </c>
      <c r="CA32" s="20">
        <v>0</v>
      </c>
      <c r="CB32" s="19">
        <v>0</v>
      </c>
      <c r="CC32" s="20">
        <v>0</v>
      </c>
      <c r="CD32" s="19">
        <v>0</v>
      </c>
      <c r="CE32" s="20">
        <v>0</v>
      </c>
      <c r="CF32" s="19">
        <v>0</v>
      </c>
      <c r="CG32" s="20">
        <v>0</v>
      </c>
      <c r="CH32" s="19">
        <v>0</v>
      </c>
      <c r="CI32" s="20">
        <v>0</v>
      </c>
      <c r="CJ32" s="19">
        <v>0</v>
      </c>
      <c r="CK32" s="20">
        <v>0</v>
      </c>
      <c r="CL32" s="19">
        <v>0</v>
      </c>
      <c r="CM32" s="20">
        <v>0</v>
      </c>
      <c r="CN32" s="19">
        <v>0</v>
      </c>
      <c r="CO32" s="19">
        <v>0</v>
      </c>
      <c r="CP32" s="19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26">
        <v>1</v>
      </c>
      <c r="DF32" s="26">
        <v>9792</v>
      </c>
      <c r="DG32" s="26">
        <v>1</v>
      </c>
      <c r="DH32" s="26">
        <v>9792</v>
      </c>
      <c r="DI32" s="19">
        <v>1</v>
      </c>
      <c r="DJ32" s="19">
        <v>9792</v>
      </c>
      <c r="DK32" s="19">
        <v>1</v>
      </c>
      <c r="DL32" s="19">
        <v>9792</v>
      </c>
    </row>
    <row r="33" spans="1:116" s="21" customFormat="1" ht="15.75" x14ac:dyDescent="0.25">
      <c r="A33" s="32" t="s">
        <v>260</v>
      </c>
      <c r="B33" s="35" t="s">
        <v>144</v>
      </c>
      <c r="C33" s="46"/>
      <c r="D33" s="47"/>
      <c r="E33" s="46"/>
      <c r="F33" s="47"/>
      <c r="G33" s="47"/>
      <c r="H33" s="46"/>
      <c r="I33" s="47"/>
      <c r="J33" s="46"/>
      <c r="K33" s="47"/>
      <c r="L33" s="46"/>
      <c r="M33" s="47"/>
      <c r="N33" s="46"/>
      <c r="O33" s="47"/>
      <c r="P33" s="46"/>
      <c r="Q33" s="47"/>
      <c r="R33" s="46"/>
      <c r="S33" s="47"/>
      <c r="T33" s="46"/>
      <c r="U33" s="47"/>
      <c r="V33" s="46"/>
      <c r="W33" s="47"/>
      <c r="X33" s="46"/>
      <c r="Y33" s="47"/>
      <c r="Z33" s="46"/>
      <c r="AA33" s="47"/>
      <c r="AB33" s="46"/>
      <c r="AC33" s="47"/>
      <c r="AD33" s="46"/>
      <c r="AE33" s="47"/>
      <c r="AF33" s="46"/>
      <c r="AG33" s="47"/>
      <c r="AH33" s="46"/>
      <c r="AI33" s="47"/>
      <c r="AJ33" s="46"/>
      <c r="AK33" s="47"/>
      <c r="AL33" s="46"/>
      <c r="AM33" s="47"/>
      <c r="AN33" s="46"/>
      <c r="AO33" s="47"/>
      <c r="AP33" s="46"/>
      <c r="AQ33" s="47"/>
      <c r="AR33" s="46"/>
      <c r="AS33" s="47"/>
      <c r="AT33" s="46"/>
      <c r="AU33" s="47"/>
      <c r="AV33" s="46"/>
      <c r="AW33" s="47"/>
      <c r="AX33" s="46"/>
      <c r="AY33" s="47"/>
      <c r="AZ33" s="46"/>
      <c r="BA33" s="47"/>
      <c r="BB33" s="46"/>
      <c r="BC33" s="47"/>
      <c r="BD33" s="46"/>
      <c r="BE33" s="47"/>
      <c r="BF33" s="46"/>
      <c r="BG33" s="47"/>
      <c r="BH33" s="46"/>
      <c r="BI33" s="47"/>
      <c r="BJ33" s="48"/>
      <c r="BK33" s="47"/>
      <c r="BL33" s="46"/>
      <c r="BM33" s="47"/>
      <c r="BN33" s="46"/>
      <c r="BO33" s="47"/>
      <c r="BP33" s="46"/>
      <c r="BQ33" s="47"/>
      <c r="BR33" s="46"/>
      <c r="BS33" s="47"/>
      <c r="BT33" s="46"/>
      <c r="BU33" s="47"/>
      <c r="BV33" s="46"/>
      <c r="BW33" s="47"/>
      <c r="BX33" s="46"/>
      <c r="BY33" s="47"/>
      <c r="BZ33" s="46"/>
      <c r="CA33" s="47"/>
      <c r="CB33" s="46"/>
      <c r="CC33" s="47"/>
      <c r="CD33" s="46"/>
      <c r="CE33" s="47"/>
      <c r="CF33" s="46"/>
      <c r="CG33" s="47"/>
      <c r="CH33" s="46"/>
      <c r="CI33" s="47"/>
      <c r="CJ33" s="46"/>
      <c r="CK33" s="47"/>
      <c r="CL33" s="46"/>
      <c r="CM33" s="47"/>
      <c r="CN33" s="46"/>
      <c r="CO33" s="46">
        <v>0</v>
      </c>
      <c r="CP33" s="46">
        <v>0</v>
      </c>
      <c r="CQ33" s="46">
        <v>0</v>
      </c>
      <c r="CR33" s="46">
        <v>0</v>
      </c>
      <c r="CS33" s="46">
        <v>0</v>
      </c>
      <c r="CT33" s="46">
        <v>0</v>
      </c>
      <c r="CU33" s="46">
        <v>0</v>
      </c>
      <c r="CV33" s="46">
        <v>0</v>
      </c>
      <c r="CW33" s="46">
        <v>0</v>
      </c>
      <c r="CX33" s="46">
        <v>0</v>
      </c>
      <c r="CY33" s="46">
        <v>0</v>
      </c>
      <c r="CZ33" s="46">
        <v>0</v>
      </c>
      <c r="DA33" s="46">
        <v>0</v>
      </c>
      <c r="DB33" s="46">
        <v>0</v>
      </c>
      <c r="DC33" s="46">
        <v>0</v>
      </c>
      <c r="DD33" s="46">
        <v>0</v>
      </c>
      <c r="DE33" s="49">
        <v>2</v>
      </c>
      <c r="DF33" s="49">
        <v>3633</v>
      </c>
      <c r="DG33" s="49">
        <v>2</v>
      </c>
      <c r="DH33" s="49">
        <v>3633</v>
      </c>
      <c r="DI33" s="46">
        <v>2</v>
      </c>
      <c r="DJ33" s="46">
        <v>3633</v>
      </c>
      <c r="DK33" s="46">
        <v>2</v>
      </c>
      <c r="DL33" s="46">
        <v>3633</v>
      </c>
    </row>
    <row r="34" spans="1:116" s="6" customFormat="1" ht="15.75" x14ac:dyDescent="0.25">
      <c r="A34" s="31" t="s">
        <v>24</v>
      </c>
      <c r="B34" s="34" t="s">
        <v>147</v>
      </c>
      <c r="C34" s="19">
        <v>0</v>
      </c>
      <c r="D34" s="20">
        <v>0</v>
      </c>
      <c r="E34" s="19">
        <v>2</v>
      </c>
      <c r="F34" s="20">
        <v>55</v>
      </c>
      <c r="G34" s="20">
        <v>2</v>
      </c>
      <c r="H34" s="19">
        <v>55.4</v>
      </c>
      <c r="I34" s="20">
        <v>1</v>
      </c>
      <c r="J34" s="19">
        <v>5.5</v>
      </c>
      <c r="K34" s="20">
        <v>1</v>
      </c>
      <c r="L34" s="19">
        <v>5.5</v>
      </c>
      <c r="M34" s="20">
        <v>2</v>
      </c>
      <c r="N34" s="19">
        <v>55</v>
      </c>
      <c r="O34" s="20">
        <v>2</v>
      </c>
      <c r="P34" s="19">
        <v>55</v>
      </c>
      <c r="Q34" s="20">
        <v>4</v>
      </c>
      <c r="R34" s="19">
        <v>125.30000000000001</v>
      </c>
      <c r="S34" s="20">
        <v>5</v>
      </c>
      <c r="T34" s="19">
        <v>175</v>
      </c>
      <c r="U34" s="20">
        <v>6</v>
      </c>
      <c r="V34" s="19">
        <v>225.1</v>
      </c>
      <c r="W34" s="20">
        <v>7</v>
      </c>
      <c r="X34" s="19">
        <v>230</v>
      </c>
      <c r="Y34" s="20">
        <v>12</v>
      </c>
      <c r="Z34" s="19">
        <v>388</v>
      </c>
      <c r="AA34" s="20">
        <v>13</v>
      </c>
      <c r="AB34" s="19">
        <v>396</v>
      </c>
      <c r="AC34" s="20">
        <v>13</v>
      </c>
      <c r="AD34" s="19">
        <v>396</v>
      </c>
      <c r="AE34" s="20">
        <v>14</v>
      </c>
      <c r="AF34" s="19">
        <v>401</v>
      </c>
      <c r="AG34" s="20">
        <v>16</v>
      </c>
      <c r="AH34" s="19">
        <v>461</v>
      </c>
      <c r="AI34" s="20">
        <v>14</v>
      </c>
      <c r="AJ34" s="19">
        <v>371</v>
      </c>
      <c r="AK34" s="20">
        <v>14</v>
      </c>
      <c r="AL34" s="19">
        <v>371</v>
      </c>
      <c r="AM34" s="20">
        <v>17</v>
      </c>
      <c r="AN34" s="19">
        <v>431</v>
      </c>
      <c r="AO34" s="20">
        <v>17</v>
      </c>
      <c r="AP34" s="19">
        <v>431</v>
      </c>
      <c r="AQ34" s="20">
        <v>17</v>
      </c>
      <c r="AR34" s="19">
        <v>431</v>
      </c>
      <c r="AS34" s="20">
        <v>17</v>
      </c>
      <c r="AT34" s="19">
        <v>431</v>
      </c>
      <c r="AU34" s="20">
        <v>17</v>
      </c>
      <c r="AV34" s="19">
        <v>431</v>
      </c>
      <c r="AW34" s="20">
        <v>19</v>
      </c>
      <c r="AX34" s="19">
        <v>530</v>
      </c>
      <c r="AY34" s="20">
        <v>19</v>
      </c>
      <c r="AZ34" s="19">
        <v>530</v>
      </c>
      <c r="BA34" s="20">
        <v>19</v>
      </c>
      <c r="BB34" s="19">
        <v>530</v>
      </c>
      <c r="BC34" s="20">
        <v>19</v>
      </c>
      <c r="BD34" s="19">
        <v>529.6</v>
      </c>
      <c r="BE34" s="20">
        <v>19</v>
      </c>
      <c r="BF34" s="19">
        <v>530</v>
      </c>
      <c r="BG34" s="20">
        <v>19</v>
      </c>
      <c r="BH34" s="19">
        <v>530</v>
      </c>
      <c r="BI34" s="20">
        <v>19</v>
      </c>
      <c r="BJ34" s="19">
        <v>529.6</v>
      </c>
      <c r="BK34" s="20">
        <v>19</v>
      </c>
      <c r="BL34" s="19">
        <v>530</v>
      </c>
      <c r="BM34" s="20">
        <v>19</v>
      </c>
      <c r="BN34" s="19">
        <v>529.6</v>
      </c>
      <c r="BO34" s="20">
        <v>18</v>
      </c>
      <c r="BP34" s="19">
        <v>479.70000000000005</v>
      </c>
      <c r="BQ34" s="20">
        <v>18</v>
      </c>
      <c r="BR34" s="19">
        <v>479.70000000000005</v>
      </c>
      <c r="BS34" s="20">
        <v>18</v>
      </c>
      <c r="BT34" s="19">
        <v>479.70000000000005</v>
      </c>
      <c r="BU34" s="20">
        <v>18</v>
      </c>
      <c r="BV34" s="19">
        <v>479.70000000000005</v>
      </c>
      <c r="BW34" s="20">
        <v>17</v>
      </c>
      <c r="BX34" s="19">
        <v>474.20000000000005</v>
      </c>
      <c r="BY34" s="20">
        <v>17</v>
      </c>
      <c r="BZ34" s="19">
        <v>474.20000000000005</v>
      </c>
      <c r="CA34" s="20">
        <v>17</v>
      </c>
      <c r="CB34" s="19">
        <v>474.20000000000005</v>
      </c>
      <c r="CC34" s="20">
        <v>15</v>
      </c>
      <c r="CD34" s="19">
        <v>420.45000000000005</v>
      </c>
      <c r="CE34" s="20">
        <v>15</v>
      </c>
      <c r="CF34" s="19">
        <v>420.45000000000005</v>
      </c>
      <c r="CG34" s="20">
        <v>15</v>
      </c>
      <c r="CH34" s="19">
        <v>420.45000000000005</v>
      </c>
      <c r="CI34" s="20">
        <v>15</v>
      </c>
      <c r="CJ34" s="19">
        <v>420.45000000000005</v>
      </c>
      <c r="CK34" s="20">
        <v>15</v>
      </c>
      <c r="CL34" s="19">
        <v>420.45000000000005</v>
      </c>
      <c r="CM34" s="20">
        <v>13</v>
      </c>
      <c r="CN34" s="19">
        <v>320.65000000000003</v>
      </c>
      <c r="CO34" s="19">
        <v>13</v>
      </c>
      <c r="CP34" s="19">
        <v>320.65000000000003</v>
      </c>
      <c r="CQ34" s="19">
        <v>12</v>
      </c>
      <c r="CR34" s="19">
        <v>272.29999999999995</v>
      </c>
      <c r="CS34" s="19">
        <v>10</v>
      </c>
      <c r="CT34" s="19">
        <v>247.6</v>
      </c>
      <c r="CU34" s="19">
        <v>10</v>
      </c>
      <c r="CV34" s="19">
        <v>247.6</v>
      </c>
      <c r="CW34" s="19">
        <v>6</v>
      </c>
      <c r="CX34" s="19">
        <v>137.69999999999999</v>
      </c>
      <c r="CY34" s="19">
        <v>6</v>
      </c>
      <c r="CZ34" s="19">
        <v>137.69999999999999</v>
      </c>
      <c r="DA34" s="19">
        <v>1</v>
      </c>
      <c r="DB34" s="19">
        <v>7.6</v>
      </c>
      <c r="DC34" s="19">
        <v>0</v>
      </c>
      <c r="DD34" s="19">
        <v>0</v>
      </c>
      <c r="DE34" s="26">
        <v>2</v>
      </c>
      <c r="DF34" s="26">
        <v>58.160000000000004</v>
      </c>
      <c r="DG34" s="26">
        <v>2</v>
      </c>
      <c r="DH34" s="26">
        <v>58.160000000000004</v>
      </c>
      <c r="DI34" s="19">
        <v>2</v>
      </c>
      <c r="DJ34" s="19">
        <v>58.160000000000004</v>
      </c>
      <c r="DK34" s="19">
        <v>2</v>
      </c>
      <c r="DL34" s="19">
        <v>58.160000000000004</v>
      </c>
    </row>
    <row r="35" spans="1:116" s="21" customFormat="1" ht="15.75" x14ac:dyDescent="0.25">
      <c r="A35" s="32" t="s">
        <v>15</v>
      </c>
      <c r="B35" s="35" t="s">
        <v>148</v>
      </c>
      <c r="C35" s="46">
        <v>2</v>
      </c>
      <c r="D35" s="47">
        <v>1757</v>
      </c>
      <c r="E35" s="46">
        <v>3</v>
      </c>
      <c r="F35" s="47">
        <v>2391</v>
      </c>
      <c r="G35" s="47">
        <v>5</v>
      </c>
      <c r="H35" s="46">
        <v>3130</v>
      </c>
      <c r="I35" s="47">
        <v>5</v>
      </c>
      <c r="J35" s="46">
        <v>3130</v>
      </c>
      <c r="K35" s="47">
        <v>5</v>
      </c>
      <c r="L35" s="46">
        <v>3130</v>
      </c>
      <c r="M35" s="47">
        <v>5</v>
      </c>
      <c r="N35" s="46">
        <v>3130</v>
      </c>
      <c r="O35" s="47">
        <v>5</v>
      </c>
      <c r="P35" s="46">
        <v>3130</v>
      </c>
      <c r="Q35" s="47">
        <v>7</v>
      </c>
      <c r="R35" s="46">
        <v>4935</v>
      </c>
      <c r="S35" s="47">
        <v>7</v>
      </c>
      <c r="T35" s="46">
        <v>4935</v>
      </c>
      <c r="U35" s="47">
        <v>7</v>
      </c>
      <c r="V35" s="46">
        <v>4935</v>
      </c>
      <c r="W35" s="47">
        <v>7</v>
      </c>
      <c r="X35" s="46">
        <v>4935</v>
      </c>
      <c r="Y35" s="47">
        <v>9</v>
      </c>
      <c r="Z35" s="46">
        <v>6777</v>
      </c>
      <c r="AA35" s="47">
        <v>12</v>
      </c>
      <c r="AB35" s="46">
        <v>9120</v>
      </c>
      <c r="AC35" s="47">
        <v>12</v>
      </c>
      <c r="AD35" s="46">
        <v>9120</v>
      </c>
      <c r="AE35" s="47">
        <v>13</v>
      </c>
      <c r="AF35" s="46">
        <v>10100</v>
      </c>
      <c r="AG35" s="47">
        <v>13</v>
      </c>
      <c r="AH35" s="46">
        <v>10100</v>
      </c>
      <c r="AI35" s="47">
        <v>13</v>
      </c>
      <c r="AJ35" s="46">
        <v>10100</v>
      </c>
      <c r="AK35" s="47">
        <v>13</v>
      </c>
      <c r="AL35" s="46">
        <v>10100</v>
      </c>
      <c r="AM35" s="47">
        <v>13</v>
      </c>
      <c r="AN35" s="46">
        <v>10100</v>
      </c>
      <c r="AO35" s="47">
        <v>13</v>
      </c>
      <c r="AP35" s="46">
        <v>10100</v>
      </c>
      <c r="AQ35" s="47">
        <v>13</v>
      </c>
      <c r="AR35" s="46">
        <v>10100</v>
      </c>
      <c r="AS35" s="47">
        <v>13</v>
      </c>
      <c r="AT35" s="46">
        <v>10100</v>
      </c>
      <c r="AU35" s="47">
        <v>13</v>
      </c>
      <c r="AV35" s="46">
        <v>10100</v>
      </c>
      <c r="AW35" s="47">
        <v>12</v>
      </c>
      <c r="AX35" s="46">
        <v>9960</v>
      </c>
      <c r="AY35" s="47">
        <v>12</v>
      </c>
      <c r="AZ35" s="46">
        <v>9968</v>
      </c>
      <c r="BA35" s="47">
        <v>12</v>
      </c>
      <c r="BB35" s="46">
        <v>10000</v>
      </c>
      <c r="BC35" s="47">
        <v>11</v>
      </c>
      <c r="BD35" s="46">
        <v>9232.99</v>
      </c>
      <c r="BE35" s="47">
        <v>10</v>
      </c>
      <c r="BF35" s="46">
        <v>8599</v>
      </c>
      <c r="BG35" s="47">
        <v>10</v>
      </c>
      <c r="BH35" s="46">
        <v>8599</v>
      </c>
      <c r="BI35" s="47">
        <v>10</v>
      </c>
      <c r="BJ35" s="46">
        <v>8598.99</v>
      </c>
      <c r="BK35" s="47">
        <v>10</v>
      </c>
      <c r="BL35" s="46">
        <v>8599</v>
      </c>
      <c r="BM35" s="47">
        <v>10</v>
      </c>
      <c r="BN35" s="46">
        <v>8598.99</v>
      </c>
      <c r="BO35" s="47">
        <v>10</v>
      </c>
      <c r="BP35" s="46">
        <v>8598.99</v>
      </c>
      <c r="BQ35" s="47">
        <v>10</v>
      </c>
      <c r="BR35" s="46">
        <v>8598.99</v>
      </c>
      <c r="BS35" s="47">
        <v>10</v>
      </c>
      <c r="BT35" s="46">
        <v>8598.99</v>
      </c>
      <c r="BU35" s="47">
        <v>10</v>
      </c>
      <c r="BV35" s="46">
        <v>8542.99</v>
      </c>
      <c r="BW35" s="47">
        <v>10</v>
      </c>
      <c r="BX35" s="46">
        <v>8542.99</v>
      </c>
      <c r="BY35" s="47">
        <v>10</v>
      </c>
      <c r="BZ35" s="46">
        <v>8542.99</v>
      </c>
      <c r="CA35" s="47">
        <v>10</v>
      </c>
      <c r="CB35" s="46">
        <v>8542.99</v>
      </c>
      <c r="CC35" s="47">
        <v>10</v>
      </c>
      <c r="CD35" s="46">
        <v>8542.99</v>
      </c>
      <c r="CE35" s="47">
        <v>8</v>
      </c>
      <c r="CF35" s="46">
        <v>6953.99</v>
      </c>
      <c r="CG35" s="47">
        <v>8</v>
      </c>
      <c r="CH35" s="46">
        <v>6953.99</v>
      </c>
      <c r="CI35" s="47">
        <v>8</v>
      </c>
      <c r="CJ35" s="46">
        <v>6953.99</v>
      </c>
      <c r="CK35" s="47">
        <v>8</v>
      </c>
      <c r="CL35" s="46">
        <v>6953.99</v>
      </c>
      <c r="CM35" s="47">
        <v>8</v>
      </c>
      <c r="CN35" s="46">
        <v>6953.99</v>
      </c>
      <c r="CO35" s="46">
        <v>8</v>
      </c>
      <c r="CP35" s="46">
        <v>6953.99</v>
      </c>
      <c r="CQ35" s="46">
        <v>8</v>
      </c>
      <c r="CR35" s="46">
        <v>6953.99</v>
      </c>
      <c r="CS35" s="50">
        <v>7</v>
      </c>
      <c r="CT35" s="50">
        <v>5978.99</v>
      </c>
      <c r="CU35" s="50">
        <v>7</v>
      </c>
      <c r="CV35" s="50">
        <v>5978.99</v>
      </c>
      <c r="CW35" s="50">
        <v>7</v>
      </c>
      <c r="CX35" s="50">
        <v>5978.99</v>
      </c>
      <c r="CY35" s="46">
        <v>6</v>
      </c>
      <c r="CZ35" s="46">
        <v>4999</v>
      </c>
      <c r="DA35" s="46">
        <v>3</v>
      </c>
      <c r="DB35" s="46">
        <v>2287</v>
      </c>
      <c r="DC35" s="50">
        <v>0</v>
      </c>
      <c r="DD35" s="50">
        <v>0</v>
      </c>
      <c r="DE35" s="50">
        <v>8</v>
      </c>
      <c r="DF35" s="50">
        <v>3459</v>
      </c>
      <c r="DG35" s="50">
        <v>8</v>
      </c>
      <c r="DH35" s="50">
        <v>3459</v>
      </c>
      <c r="DI35" s="46">
        <v>7</v>
      </c>
      <c r="DJ35" s="46">
        <v>3221</v>
      </c>
      <c r="DK35" s="50">
        <v>7</v>
      </c>
      <c r="DL35" s="50">
        <v>3221</v>
      </c>
    </row>
    <row r="36" spans="1:116" s="6" customFormat="1" ht="15.75" x14ac:dyDescent="0.25">
      <c r="A36" s="31" t="s">
        <v>13</v>
      </c>
      <c r="B36" s="34" t="s">
        <v>149</v>
      </c>
      <c r="C36" s="19">
        <v>3</v>
      </c>
      <c r="D36" s="20">
        <v>7153</v>
      </c>
      <c r="E36" s="19">
        <v>3</v>
      </c>
      <c r="F36" s="20">
        <v>7153</v>
      </c>
      <c r="G36" s="20">
        <v>2</v>
      </c>
      <c r="H36" s="19">
        <v>5816</v>
      </c>
      <c r="I36" s="20">
        <v>2</v>
      </c>
      <c r="J36" s="19">
        <v>5816</v>
      </c>
      <c r="K36" s="20">
        <v>2</v>
      </c>
      <c r="L36" s="19">
        <v>5816</v>
      </c>
      <c r="M36" s="20">
        <v>2</v>
      </c>
      <c r="N36" s="19">
        <v>5816</v>
      </c>
      <c r="O36" s="20">
        <v>1</v>
      </c>
      <c r="P36" s="19">
        <v>2979</v>
      </c>
      <c r="Q36" s="20">
        <v>2</v>
      </c>
      <c r="R36" s="19">
        <v>6208</v>
      </c>
      <c r="S36" s="20">
        <v>2</v>
      </c>
      <c r="T36" s="19">
        <v>6208</v>
      </c>
      <c r="U36" s="20">
        <v>2</v>
      </c>
      <c r="V36" s="19">
        <v>6208</v>
      </c>
      <c r="W36" s="20">
        <v>2</v>
      </c>
      <c r="X36" s="19">
        <v>6208</v>
      </c>
      <c r="Y36" s="20">
        <v>2</v>
      </c>
      <c r="Z36" s="19">
        <v>6208</v>
      </c>
      <c r="AA36" s="20">
        <v>2</v>
      </c>
      <c r="AB36" s="19">
        <v>6208</v>
      </c>
      <c r="AC36" s="20">
        <v>2</v>
      </c>
      <c r="AD36" s="19">
        <v>6208</v>
      </c>
      <c r="AE36" s="20">
        <v>2</v>
      </c>
      <c r="AF36" s="19">
        <v>6208</v>
      </c>
      <c r="AG36" s="20">
        <v>1</v>
      </c>
      <c r="AH36" s="19">
        <v>3229</v>
      </c>
      <c r="AI36" s="20">
        <v>1</v>
      </c>
      <c r="AJ36" s="19">
        <v>3229</v>
      </c>
      <c r="AK36" s="20">
        <v>1</v>
      </c>
      <c r="AL36" s="19">
        <v>3229</v>
      </c>
      <c r="AM36" s="20">
        <v>1</v>
      </c>
      <c r="AN36" s="19">
        <v>3229</v>
      </c>
      <c r="AO36" s="20">
        <v>1</v>
      </c>
      <c r="AP36" s="19">
        <v>3229</v>
      </c>
      <c r="AQ36" s="20">
        <v>1</v>
      </c>
      <c r="AR36" s="19">
        <v>3229</v>
      </c>
      <c r="AS36" s="20">
        <v>1</v>
      </c>
      <c r="AT36" s="19">
        <v>3229</v>
      </c>
      <c r="AU36" s="20">
        <v>1</v>
      </c>
      <c r="AV36" s="19">
        <v>3229</v>
      </c>
      <c r="AW36" s="20">
        <v>1</v>
      </c>
      <c r="AX36" s="19">
        <v>3229</v>
      </c>
      <c r="AY36" s="20">
        <v>1</v>
      </c>
      <c r="AZ36" s="19">
        <v>3229</v>
      </c>
      <c r="BA36" s="20">
        <v>1</v>
      </c>
      <c r="BB36" s="19">
        <v>3229</v>
      </c>
      <c r="BC36" s="20">
        <v>1</v>
      </c>
      <c r="BD36" s="19">
        <v>3229</v>
      </c>
      <c r="BE36" s="20">
        <v>1</v>
      </c>
      <c r="BF36" s="19">
        <v>3229</v>
      </c>
      <c r="BG36" s="20">
        <v>1</v>
      </c>
      <c r="BH36" s="19">
        <v>3229</v>
      </c>
      <c r="BI36" s="20">
        <v>1</v>
      </c>
      <c r="BJ36" s="19">
        <v>3229</v>
      </c>
      <c r="BK36" s="20">
        <v>1</v>
      </c>
      <c r="BL36" s="19">
        <v>3229</v>
      </c>
      <c r="BM36" s="20">
        <v>1</v>
      </c>
      <c r="BN36" s="19">
        <v>3229</v>
      </c>
      <c r="BO36" s="20">
        <v>1</v>
      </c>
      <c r="BP36" s="19">
        <v>3229</v>
      </c>
      <c r="BQ36" s="20">
        <v>1</v>
      </c>
      <c r="BR36" s="19">
        <v>3229</v>
      </c>
      <c r="BS36" s="20">
        <v>1</v>
      </c>
      <c r="BT36" s="19">
        <v>3229</v>
      </c>
      <c r="BU36" s="20">
        <v>1</v>
      </c>
      <c r="BV36" s="19">
        <v>3229</v>
      </c>
      <c r="BW36" s="20">
        <v>1</v>
      </c>
      <c r="BX36" s="19">
        <v>3249</v>
      </c>
      <c r="BY36" s="20">
        <v>1</v>
      </c>
      <c r="BZ36" s="19">
        <v>3249</v>
      </c>
      <c r="CA36" s="20">
        <v>1</v>
      </c>
      <c r="CB36" s="19">
        <v>3249</v>
      </c>
      <c r="CC36" s="20">
        <v>1</v>
      </c>
      <c r="CD36" s="19">
        <v>3249</v>
      </c>
      <c r="CE36" s="20">
        <v>1</v>
      </c>
      <c r="CF36" s="19">
        <v>3249</v>
      </c>
      <c r="CG36" s="20">
        <v>1</v>
      </c>
      <c r="CH36" s="19">
        <v>3249</v>
      </c>
      <c r="CI36" s="20">
        <v>1</v>
      </c>
      <c r="CJ36" s="19">
        <v>3249</v>
      </c>
      <c r="CK36" s="20">
        <v>1</v>
      </c>
      <c r="CL36" s="19">
        <v>3249</v>
      </c>
      <c r="CM36" s="20">
        <v>1</v>
      </c>
      <c r="CN36" s="19">
        <v>3249</v>
      </c>
      <c r="CO36" s="19">
        <v>1</v>
      </c>
      <c r="CP36" s="19">
        <v>3249</v>
      </c>
      <c r="CQ36" s="19">
        <v>1</v>
      </c>
      <c r="CR36" s="19">
        <v>3249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26">
        <v>3</v>
      </c>
      <c r="DF36" s="26">
        <v>6943</v>
      </c>
      <c r="DG36" s="26">
        <v>3</v>
      </c>
      <c r="DH36" s="26">
        <v>6943</v>
      </c>
      <c r="DI36" s="19">
        <v>3</v>
      </c>
      <c r="DJ36" s="19">
        <v>6943</v>
      </c>
      <c r="DK36" s="19">
        <v>3</v>
      </c>
      <c r="DL36" s="19">
        <v>6943</v>
      </c>
    </row>
    <row r="37" spans="1:116" s="6" customFormat="1" ht="15.75" x14ac:dyDescent="0.25">
      <c r="A37" s="31" t="s">
        <v>267</v>
      </c>
      <c r="B37" s="34" t="s">
        <v>150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>
        <v>0</v>
      </c>
      <c r="CX37" s="46">
        <v>0</v>
      </c>
      <c r="CY37" s="51">
        <v>0</v>
      </c>
      <c r="CZ37" s="51">
        <v>0</v>
      </c>
      <c r="DA37" s="51">
        <v>0</v>
      </c>
      <c r="DB37" s="51">
        <v>0</v>
      </c>
      <c r="DC37" s="51">
        <v>0</v>
      </c>
      <c r="DD37" s="51">
        <v>0</v>
      </c>
      <c r="DE37" s="52">
        <v>1</v>
      </c>
      <c r="DF37" s="52">
        <v>7560</v>
      </c>
      <c r="DG37" s="52">
        <v>1</v>
      </c>
      <c r="DH37" s="52">
        <v>7560</v>
      </c>
      <c r="DI37" s="51">
        <v>1</v>
      </c>
      <c r="DJ37" s="51">
        <v>7560</v>
      </c>
      <c r="DK37" s="51">
        <v>1</v>
      </c>
      <c r="DL37" s="51">
        <v>7560</v>
      </c>
    </row>
    <row r="38" spans="1:116" s="6" customFormat="1" ht="15.75" x14ac:dyDescent="0.25">
      <c r="A38" s="31" t="s">
        <v>268</v>
      </c>
      <c r="B38" s="34" t="s">
        <v>152</v>
      </c>
      <c r="C38" s="19"/>
      <c r="D38" s="20"/>
      <c r="E38" s="19"/>
      <c r="F38" s="20"/>
      <c r="G38" s="20"/>
      <c r="H38" s="19"/>
      <c r="I38" s="20"/>
      <c r="J38" s="19"/>
      <c r="K38" s="20"/>
      <c r="L38" s="19"/>
      <c r="M38" s="20"/>
      <c r="N38" s="19"/>
      <c r="O38" s="20"/>
      <c r="P38" s="19"/>
      <c r="Q38" s="20"/>
      <c r="R38" s="19"/>
      <c r="S38" s="20"/>
      <c r="T38" s="19"/>
      <c r="U38" s="20"/>
      <c r="V38" s="19"/>
      <c r="W38" s="20"/>
      <c r="X38" s="19"/>
      <c r="Y38" s="20"/>
      <c r="Z38" s="19"/>
      <c r="AA38" s="20"/>
      <c r="AB38" s="19"/>
      <c r="AC38" s="20"/>
      <c r="AD38" s="19"/>
      <c r="AE38" s="20"/>
      <c r="AF38" s="19"/>
      <c r="AG38" s="20"/>
      <c r="AH38" s="19"/>
      <c r="AI38" s="20"/>
      <c r="AJ38" s="19"/>
      <c r="AK38" s="20"/>
      <c r="AL38" s="19"/>
      <c r="AM38" s="20"/>
      <c r="AN38" s="19"/>
      <c r="AO38" s="20"/>
      <c r="AP38" s="19"/>
      <c r="AQ38" s="20"/>
      <c r="AR38" s="19"/>
      <c r="AS38" s="20"/>
      <c r="AT38" s="19"/>
      <c r="AU38" s="20"/>
      <c r="AV38" s="19"/>
      <c r="AW38" s="20"/>
      <c r="AX38" s="19"/>
      <c r="AY38" s="20"/>
      <c r="AZ38" s="19"/>
      <c r="BA38" s="20"/>
      <c r="BB38" s="19"/>
      <c r="BC38" s="20"/>
      <c r="BD38" s="19"/>
      <c r="BE38" s="20"/>
      <c r="BF38" s="19"/>
      <c r="BG38" s="20"/>
      <c r="BH38" s="19"/>
      <c r="BI38" s="20"/>
      <c r="BJ38" s="19"/>
      <c r="BK38" s="20"/>
      <c r="BL38" s="19"/>
      <c r="BM38" s="20"/>
      <c r="BN38" s="19"/>
      <c r="BO38" s="20"/>
      <c r="BP38" s="19"/>
      <c r="BQ38" s="20"/>
      <c r="BR38" s="19"/>
      <c r="BS38" s="20"/>
      <c r="BT38" s="19"/>
      <c r="BU38" s="20"/>
      <c r="BV38" s="19"/>
      <c r="BW38" s="20"/>
      <c r="BX38" s="19"/>
      <c r="BY38" s="20"/>
      <c r="BZ38" s="19"/>
      <c r="CA38" s="20"/>
      <c r="CB38" s="19"/>
      <c r="CC38" s="20"/>
      <c r="CD38" s="19"/>
      <c r="CE38" s="20"/>
      <c r="CF38" s="19"/>
      <c r="CG38" s="20"/>
      <c r="CH38" s="19"/>
      <c r="CI38" s="20"/>
      <c r="CJ38" s="19"/>
      <c r="CK38" s="20"/>
      <c r="CL38" s="19"/>
      <c r="CM38" s="20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26">
        <v>1</v>
      </c>
      <c r="DF38" s="26">
        <v>146000</v>
      </c>
      <c r="DG38" s="26">
        <v>1</v>
      </c>
      <c r="DH38" s="26">
        <v>146000</v>
      </c>
      <c r="DI38" s="19">
        <v>1</v>
      </c>
      <c r="DJ38" s="19">
        <v>146000</v>
      </c>
      <c r="DK38" s="19">
        <v>1</v>
      </c>
      <c r="DL38" s="19">
        <v>146000</v>
      </c>
    </row>
    <row r="39" spans="1:116" s="21" customFormat="1" ht="15.75" x14ac:dyDescent="0.25">
      <c r="A39" s="32" t="s">
        <v>18</v>
      </c>
      <c r="B39" s="35" t="s">
        <v>123</v>
      </c>
      <c r="C39" s="46">
        <v>1</v>
      </c>
      <c r="D39" s="47">
        <v>550</v>
      </c>
      <c r="E39" s="46">
        <v>1</v>
      </c>
      <c r="F39" s="47">
        <v>550</v>
      </c>
      <c r="G39" s="47">
        <v>1</v>
      </c>
      <c r="H39" s="46">
        <v>550</v>
      </c>
      <c r="I39" s="47">
        <v>2</v>
      </c>
      <c r="J39" s="46">
        <v>722</v>
      </c>
      <c r="K39" s="47">
        <v>2</v>
      </c>
      <c r="L39" s="46">
        <v>722</v>
      </c>
      <c r="M39" s="47">
        <v>2</v>
      </c>
      <c r="N39" s="46">
        <v>722</v>
      </c>
      <c r="O39" s="47">
        <v>2</v>
      </c>
      <c r="P39" s="46">
        <v>722</v>
      </c>
      <c r="Q39" s="47">
        <v>2</v>
      </c>
      <c r="R39" s="46">
        <v>722</v>
      </c>
      <c r="S39" s="47">
        <v>2</v>
      </c>
      <c r="T39" s="46">
        <v>722</v>
      </c>
      <c r="U39" s="47">
        <v>2</v>
      </c>
      <c r="V39" s="46">
        <v>722</v>
      </c>
      <c r="W39" s="47">
        <v>2</v>
      </c>
      <c r="X39" s="46">
        <v>722</v>
      </c>
      <c r="Y39" s="47">
        <v>2</v>
      </c>
      <c r="Z39" s="46">
        <v>722</v>
      </c>
      <c r="AA39" s="47">
        <v>2</v>
      </c>
      <c r="AB39" s="46">
        <v>722</v>
      </c>
      <c r="AC39" s="47">
        <v>2</v>
      </c>
      <c r="AD39" s="46">
        <v>722</v>
      </c>
      <c r="AE39" s="47">
        <v>2</v>
      </c>
      <c r="AF39" s="46">
        <v>722</v>
      </c>
      <c r="AG39" s="47">
        <v>2</v>
      </c>
      <c r="AH39" s="46">
        <v>722</v>
      </c>
      <c r="AI39" s="47">
        <v>2</v>
      </c>
      <c r="AJ39" s="46">
        <v>722</v>
      </c>
      <c r="AK39" s="47">
        <v>2</v>
      </c>
      <c r="AL39" s="46">
        <v>722</v>
      </c>
      <c r="AM39" s="47">
        <v>2</v>
      </c>
      <c r="AN39" s="46">
        <v>722</v>
      </c>
      <c r="AO39" s="47">
        <v>2</v>
      </c>
      <c r="AP39" s="46">
        <v>722</v>
      </c>
      <c r="AQ39" s="47">
        <v>2</v>
      </c>
      <c r="AR39" s="46">
        <v>722</v>
      </c>
      <c r="AS39" s="47">
        <v>2</v>
      </c>
      <c r="AT39" s="46">
        <v>722</v>
      </c>
      <c r="AU39" s="47">
        <v>2</v>
      </c>
      <c r="AV39" s="46">
        <v>722</v>
      </c>
      <c r="AW39" s="47">
        <v>2</v>
      </c>
      <c r="AX39" s="46">
        <v>722</v>
      </c>
      <c r="AY39" s="47">
        <v>1</v>
      </c>
      <c r="AZ39" s="46">
        <v>172</v>
      </c>
      <c r="BA39" s="47">
        <v>1</v>
      </c>
      <c r="BB39" s="46">
        <v>172</v>
      </c>
      <c r="BC39" s="47">
        <v>1</v>
      </c>
      <c r="BD39" s="46">
        <v>172</v>
      </c>
      <c r="BE39" s="47">
        <v>1</v>
      </c>
      <c r="BF39" s="46">
        <v>172</v>
      </c>
      <c r="BG39" s="47">
        <v>1</v>
      </c>
      <c r="BH39" s="46">
        <v>172</v>
      </c>
      <c r="BI39" s="47">
        <v>1</v>
      </c>
      <c r="BJ39" s="46">
        <v>172</v>
      </c>
      <c r="BK39" s="47">
        <v>1</v>
      </c>
      <c r="BL39" s="46">
        <v>172</v>
      </c>
      <c r="BM39" s="47">
        <v>1</v>
      </c>
      <c r="BN39" s="46">
        <v>172</v>
      </c>
      <c r="BO39" s="47">
        <v>1</v>
      </c>
      <c r="BP39" s="46">
        <v>172</v>
      </c>
      <c r="BQ39" s="47">
        <v>1</v>
      </c>
      <c r="BR39" s="46">
        <v>172</v>
      </c>
      <c r="BS39" s="47">
        <v>0</v>
      </c>
      <c r="BT39" s="46">
        <v>0</v>
      </c>
      <c r="BU39" s="47">
        <v>0</v>
      </c>
      <c r="BV39" s="46">
        <v>0</v>
      </c>
      <c r="BW39" s="47">
        <v>0</v>
      </c>
      <c r="BX39" s="46">
        <v>0</v>
      </c>
      <c r="BY39" s="47">
        <v>0</v>
      </c>
      <c r="BZ39" s="46">
        <v>0</v>
      </c>
      <c r="CA39" s="47">
        <v>0</v>
      </c>
      <c r="CB39" s="46">
        <v>0</v>
      </c>
      <c r="CC39" s="47">
        <v>0</v>
      </c>
      <c r="CD39" s="46">
        <v>0</v>
      </c>
      <c r="CE39" s="47">
        <v>0</v>
      </c>
      <c r="CF39" s="46">
        <v>0</v>
      </c>
      <c r="CG39" s="47">
        <v>0</v>
      </c>
      <c r="CH39" s="46">
        <v>0</v>
      </c>
      <c r="CI39" s="47">
        <v>0</v>
      </c>
      <c r="CJ39" s="46">
        <v>0</v>
      </c>
      <c r="CK39" s="47">
        <v>0</v>
      </c>
      <c r="CL39" s="46">
        <v>0</v>
      </c>
      <c r="CM39" s="47">
        <v>0</v>
      </c>
      <c r="CN39" s="46">
        <v>0</v>
      </c>
      <c r="CO39" s="46">
        <v>0</v>
      </c>
      <c r="CP39" s="46">
        <v>0</v>
      </c>
      <c r="CQ39" s="46"/>
      <c r="CR39" s="46"/>
      <c r="CS39" s="46">
        <v>0</v>
      </c>
      <c r="CT39" s="46">
        <v>0</v>
      </c>
      <c r="CU39" s="46">
        <v>0</v>
      </c>
      <c r="CV39" s="46">
        <v>0</v>
      </c>
      <c r="CW39" s="46">
        <v>0</v>
      </c>
      <c r="CX39" s="46">
        <v>0</v>
      </c>
      <c r="CY39" s="46">
        <v>0</v>
      </c>
      <c r="CZ39" s="46">
        <v>0</v>
      </c>
      <c r="DA39" s="46">
        <v>0</v>
      </c>
      <c r="DB39" s="46">
        <v>0</v>
      </c>
      <c r="DC39" s="46">
        <v>0</v>
      </c>
      <c r="DD39" s="46">
        <v>0</v>
      </c>
      <c r="DE39" s="46">
        <v>0</v>
      </c>
      <c r="DF39" s="46">
        <v>0</v>
      </c>
      <c r="DG39" s="46">
        <v>0</v>
      </c>
      <c r="DH39" s="46">
        <v>0</v>
      </c>
      <c r="DI39" s="46">
        <v>0</v>
      </c>
      <c r="DJ39" s="46">
        <v>0</v>
      </c>
      <c r="DK39" s="46">
        <v>0</v>
      </c>
      <c r="DL39" s="46">
        <v>0</v>
      </c>
    </row>
    <row r="40" spans="1:116" s="6" customFormat="1" ht="16.5" customHeight="1" x14ac:dyDescent="0.25">
      <c r="A40" s="31" t="s">
        <v>215</v>
      </c>
      <c r="B40" s="34" t="s">
        <v>133</v>
      </c>
      <c r="C40" s="19">
        <v>0</v>
      </c>
      <c r="D40" s="20">
        <v>0</v>
      </c>
      <c r="E40" s="19">
        <v>0</v>
      </c>
      <c r="F40" s="20">
        <v>0</v>
      </c>
      <c r="G40" s="20">
        <v>0</v>
      </c>
      <c r="H40" s="19">
        <v>0</v>
      </c>
      <c r="I40" s="20">
        <v>0</v>
      </c>
      <c r="J40" s="19">
        <v>0</v>
      </c>
      <c r="K40" s="20">
        <v>0</v>
      </c>
      <c r="L40" s="19">
        <v>0</v>
      </c>
      <c r="M40" s="20">
        <v>0</v>
      </c>
      <c r="N40" s="19">
        <v>0</v>
      </c>
      <c r="O40" s="20">
        <v>1</v>
      </c>
      <c r="P40" s="19">
        <v>44</v>
      </c>
      <c r="Q40" s="20">
        <v>3</v>
      </c>
      <c r="R40" s="19">
        <v>133.5</v>
      </c>
      <c r="S40" s="20">
        <v>3</v>
      </c>
      <c r="T40" s="19">
        <v>134</v>
      </c>
      <c r="U40" s="20">
        <v>3</v>
      </c>
      <c r="V40" s="19">
        <v>133.5</v>
      </c>
      <c r="W40" s="20">
        <v>6</v>
      </c>
      <c r="X40" s="19">
        <v>227</v>
      </c>
      <c r="Y40" s="20">
        <v>10</v>
      </c>
      <c r="Z40" s="19">
        <v>406</v>
      </c>
      <c r="AA40" s="20">
        <v>13</v>
      </c>
      <c r="AB40" s="19">
        <v>545</v>
      </c>
      <c r="AC40" s="20">
        <v>13</v>
      </c>
      <c r="AD40" s="19">
        <v>545</v>
      </c>
      <c r="AE40" s="20">
        <v>10</v>
      </c>
      <c r="AF40" s="19">
        <v>472</v>
      </c>
      <c r="AG40" s="20">
        <v>9</v>
      </c>
      <c r="AH40" s="19">
        <v>403</v>
      </c>
      <c r="AI40" s="20">
        <v>9</v>
      </c>
      <c r="AJ40" s="19">
        <v>403</v>
      </c>
      <c r="AK40" s="20">
        <v>10</v>
      </c>
      <c r="AL40" s="19">
        <v>453</v>
      </c>
      <c r="AM40" s="20">
        <v>9</v>
      </c>
      <c r="AN40" s="19">
        <v>403</v>
      </c>
      <c r="AO40" s="20">
        <v>9</v>
      </c>
      <c r="AP40" s="19">
        <v>403</v>
      </c>
      <c r="AQ40" s="20">
        <v>9</v>
      </c>
      <c r="AR40" s="19">
        <v>403</v>
      </c>
      <c r="AS40" s="20">
        <v>9</v>
      </c>
      <c r="AT40" s="19">
        <v>403</v>
      </c>
      <c r="AU40" s="20">
        <v>9</v>
      </c>
      <c r="AV40" s="19">
        <v>403</v>
      </c>
      <c r="AW40" s="20">
        <v>9</v>
      </c>
      <c r="AX40" s="19">
        <v>403</v>
      </c>
      <c r="AY40" s="20">
        <v>9</v>
      </c>
      <c r="AZ40" s="19">
        <v>403</v>
      </c>
      <c r="BA40" s="20">
        <v>9</v>
      </c>
      <c r="BB40" s="19">
        <v>403</v>
      </c>
      <c r="BC40" s="20">
        <v>9</v>
      </c>
      <c r="BD40" s="19">
        <v>403</v>
      </c>
      <c r="BE40" s="20">
        <v>9</v>
      </c>
      <c r="BF40" s="19">
        <v>403</v>
      </c>
      <c r="BG40" s="20">
        <v>9</v>
      </c>
      <c r="BH40" s="19">
        <v>403</v>
      </c>
      <c r="BI40" s="20">
        <v>9</v>
      </c>
      <c r="BJ40" s="19">
        <v>403.2</v>
      </c>
      <c r="BK40" s="20">
        <v>9</v>
      </c>
      <c r="BL40" s="19">
        <v>403</v>
      </c>
      <c r="BM40" s="20">
        <v>9</v>
      </c>
      <c r="BN40" s="19">
        <v>403.2</v>
      </c>
      <c r="BO40" s="20">
        <v>9</v>
      </c>
      <c r="BP40" s="19">
        <v>403</v>
      </c>
      <c r="BQ40" s="20">
        <v>9</v>
      </c>
      <c r="BR40" s="19">
        <v>403</v>
      </c>
      <c r="BS40" s="20">
        <v>9</v>
      </c>
      <c r="BT40" s="19">
        <v>403</v>
      </c>
      <c r="BU40" s="20">
        <v>9</v>
      </c>
      <c r="BV40" s="19">
        <v>403</v>
      </c>
      <c r="BW40" s="20">
        <v>9</v>
      </c>
      <c r="BX40" s="19">
        <v>403</v>
      </c>
      <c r="BY40" s="20">
        <v>9</v>
      </c>
      <c r="BZ40" s="19">
        <v>403</v>
      </c>
      <c r="CA40" s="20">
        <v>9</v>
      </c>
      <c r="CB40" s="19">
        <v>403</v>
      </c>
      <c r="CC40" s="20">
        <v>9</v>
      </c>
      <c r="CD40" s="19">
        <v>403</v>
      </c>
      <c r="CE40" s="20">
        <v>9</v>
      </c>
      <c r="CF40" s="19">
        <v>403</v>
      </c>
      <c r="CG40" s="20">
        <v>9</v>
      </c>
      <c r="CH40" s="19">
        <v>403</v>
      </c>
      <c r="CI40" s="20">
        <v>9</v>
      </c>
      <c r="CJ40" s="19">
        <v>403</v>
      </c>
      <c r="CK40" s="20">
        <v>9</v>
      </c>
      <c r="CL40" s="19">
        <v>403</v>
      </c>
      <c r="CM40" s="20">
        <v>9</v>
      </c>
      <c r="CN40" s="19">
        <v>403</v>
      </c>
      <c r="CO40" s="19">
        <v>8</v>
      </c>
      <c r="CP40" s="19">
        <v>359.7</v>
      </c>
      <c r="CQ40" s="19">
        <v>8</v>
      </c>
      <c r="CR40" s="19">
        <v>359.7</v>
      </c>
      <c r="CS40" s="19">
        <v>6</v>
      </c>
      <c r="CT40" s="19">
        <v>269.7</v>
      </c>
      <c r="CU40" s="19">
        <v>6</v>
      </c>
      <c r="CV40" s="19">
        <v>269.7</v>
      </c>
      <c r="CW40" s="19">
        <v>4</v>
      </c>
      <c r="CX40" s="19">
        <v>179.7</v>
      </c>
      <c r="CY40" s="19">
        <v>3</v>
      </c>
      <c r="CZ40" s="19">
        <v>130.69999999999999</v>
      </c>
      <c r="DA40" s="19">
        <v>2</v>
      </c>
      <c r="DB40" s="19">
        <v>90</v>
      </c>
      <c r="DC40" s="19">
        <v>0</v>
      </c>
      <c r="DD40" s="19">
        <v>0</v>
      </c>
      <c r="DE40" s="19">
        <v>1</v>
      </c>
      <c r="DF40" s="19">
        <v>46.5</v>
      </c>
      <c r="DG40" s="19">
        <v>1</v>
      </c>
      <c r="DH40" s="19">
        <v>46.5</v>
      </c>
      <c r="DI40" s="19">
        <v>1</v>
      </c>
      <c r="DJ40" s="19">
        <v>46.5</v>
      </c>
      <c r="DK40" s="19">
        <v>1</v>
      </c>
      <c r="DL40" s="19">
        <v>46.5</v>
      </c>
    </row>
    <row r="41" spans="1:116" s="21" customFormat="1" ht="15.75" x14ac:dyDescent="0.25">
      <c r="A41" s="32" t="s">
        <v>229</v>
      </c>
      <c r="B41" s="35" t="s">
        <v>122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3</v>
      </c>
      <c r="AF41" s="46">
        <v>92</v>
      </c>
      <c r="AG41" s="46">
        <v>4</v>
      </c>
      <c r="AH41" s="46">
        <v>142</v>
      </c>
      <c r="AI41" s="46">
        <v>5</v>
      </c>
      <c r="AJ41" s="46">
        <v>182</v>
      </c>
      <c r="AK41" s="46">
        <v>4</v>
      </c>
      <c r="AL41" s="46">
        <v>142</v>
      </c>
      <c r="AM41" s="46">
        <v>4</v>
      </c>
      <c r="AN41" s="46">
        <v>142</v>
      </c>
      <c r="AO41" s="46">
        <v>4</v>
      </c>
      <c r="AP41" s="46">
        <v>142</v>
      </c>
      <c r="AQ41" s="46">
        <v>4</v>
      </c>
      <c r="AR41" s="46">
        <v>142</v>
      </c>
      <c r="AS41" s="46">
        <v>4</v>
      </c>
      <c r="AT41" s="46">
        <v>142</v>
      </c>
      <c r="AU41" s="46">
        <v>4</v>
      </c>
      <c r="AV41" s="46">
        <v>142</v>
      </c>
      <c r="AW41" s="46">
        <v>4</v>
      </c>
      <c r="AX41" s="46">
        <v>142</v>
      </c>
      <c r="AY41" s="46">
        <v>4</v>
      </c>
      <c r="AZ41" s="46">
        <v>142</v>
      </c>
      <c r="BA41" s="46">
        <v>4</v>
      </c>
      <c r="BB41" s="46">
        <v>142</v>
      </c>
      <c r="BC41" s="46">
        <v>4</v>
      </c>
      <c r="BD41" s="46">
        <v>142</v>
      </c>
      <c r="BE41" s="46">
        <v>4</v>
      </c>
      <c r="BF41" s="46">
        <v>142</v>
      </c>
      <c r="BG41" s="46">
        <v>4</v>
      </c>
      <c r="BH41" s="46">
        <v>142</v>
      </c>
      <c r="BI41" s="46">
        <v>4</v>
      </c>
      <c r="BJ41" s="46">
        <v>141.9</v>
      </c>
      <c r="BK41" s="46">
        <v>4</v>
      </c>
      <c r="BL41" s="46">
        <v>142</v>
      </c>
      <c r="BM41" s="46">
        <v>3</v>
      </c>
      <c r="BN41" s="46">
        <v>101.9</v>
      </c>
      <c r="BO41" s="46">
        <v>3</v>
      </c>
      <c r="BP41" s="46">
        <v>101.9</v>
      </c>
      <c r="BQ41" s="46">
        <v>3</v>
      </c>
      <c r="BR41" s="46">
        <v>101.9</v>
      </c>
      <c r="BS41" s="46">
        <v>2</v>
      </c>
      <c r="BT41" s="46">
        <v>52</v>
      </c>
      <c r="BU41" s="46">
        <v>2</v>
      </c>
      <c r="BV41" s="46">
        <v>52</v>
      </c>
      <c r="BW41" s="46">
        <v>2</v>
      </c>
      <c r="BX41" s="46">
        <v>52</v>
      </c>
      <c r="BY41" s="46">
        <v>2</v>
      </c>
      <c r="BZ41" s="46">
        <v>52</v>
      </c>
      <c r="CA41" s="46">
        <v>1</v>
      </c>
      <c r="CB41" s="46">
        <v>49</v>
      </c>
      <c r="CC41" s="46">
        <v>1</v>
      </c>
      <c r="CD41" s="46">
        <v>49</v>
      </c>
      <c r="CE41" s="46">
        <v>1</v>
      </c>
      <c r="CF41" s="46">
        <v>49</v>
      </c>
      <c r="CG41" s="46">
        <v>1</v>
      </c>
      <c r="CH41" s="46">
        <v>49</v>
      </c>
      <c r="CI41" s="46">
        <v>1</v>
      </c>
      <c r="CJ41" s="46">
        <v>49</v>
      </c>
      <c r="CK41" s="46">
        <v>1</v>
      </c>
      <c r="CL41" s="46">
        <v>49</v>
      </c>
      <c r="CM41" s="46">
        <v>1</v>
      </c>
      <c r="CN41" s="46">
        <v>49</v>
      </c>
      <c r="CO41" s="46">
        <v>1</v>
      </c>
      <c r="CP41" s="46">
        <v>49</v>
      </c>
      <c r="CQ41" s="46">
        <v>1</v>
      </c>
      <c r="CR41" s="46">
        <v>49</v>
      </c>
      <c r="CS41" s="46">
        <v>1</v>
      </c>
      <c r="CT41" s="46">
        <v>49</v>
      </c>
      <c r="CU41" s="46">
        <v>1</v>
      </c>
      <c r="CV41" s="46">
        <v>49</v>
      </c>
      <c r="CW41" s="46">
        <v>1</v>
      </c>
      <c r="CX41" s="46">
        <v>49</v>
      </c>
      <c r="CY41" s="46">
        <v>1</v>
      </c>
      <c r="CZ41" s="46">
        <v>49</v>
      </c>
      <c r="DA41" s="46">
        <v>1</v>
      </c>
      <c r="DB41" s="46">
        <v>49</v>
      </c>
      <c r="DC41" s="46">
        <v>0</v>
      </c>
      <c r="DD41" s="46">
        <v>0</v>
      </c>
      <c r="DE41" s="46">
        <v>0</v>
      </c>
      <c r="DF41" s="46">
        <v>0</v>
      </c>
      <c r="DG41" s="46">
        <v>0</v>
      </c>
      <c r="DH41" s="46">
        <v>0</v>
      </c>
      <c r="DI41" s="46">
        <v>1</v>
      </c>
      <c r="DJ41" s="46">
        <v>165</v>
      </c>
      <c r="DK41" s="46">
        <v>0</v>
      </c>
      <c r="DL41" s="46">
        <v>0</v>
      </c>
    </row>
    <row r="42" spans="1:116" s="6" customFormat="1" ht="15.75" x14ac:dyDescent="0.25">
      <c r="A42" s="31" t="s">
        <v>27</v>
      </c>
      <c r="B42" s="34" t="s">
        <v>134</v>
      </c>
      <c r="C42" s="19">
        <v>1</v>
      </c>
      <c r="D42" s="19">
        <v>140</v>
      </c>
      <c r="E42" s="19">
        <v>1</v>
      </c>
      <c r="F42" s="19">
        <v>140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500</v>
      </c>
      <c r="M42" s="19">
        <v>1</v>
      </c>
      <c r="N42" s="19">
        <v>500</v>
      </c>
      <c r="O42" s="19">
        <v>1</v>
      </c>
      <c r="P42" s="19">
        <v>500</v>
      </c>
      <c r="Q42" s="19">
        <v>1</v>
      </c>
      <c r="R42" s="19">
        <v>500</v>
      </c>
      <c r="S42" s="19">
        <v>1</v>
      </c>
      <c r="T42" s="19">
        <v>500</v>
      </c>
      <c r="U42" s="19">
        <v>1</v>
      </c>
      <c r="V42" s="19">
        <v>500</v>
      </c>
      <c r="W42" s="19">
        <v>1</v>
      </c>
      <c r="X42" s="19">
        <v>500</v>
      </c>
      <c r="Y42" s="19">
        <v>1</v>
      </c>
      <c r="Z42" s="19">
        <v>500</v>
      </c>
      <c r="AA42" s="19">
        <v>1</v>
      </c>
      <c r="AB42" s="19">
        <v>500</v>
      </c>
      <c r="AC42" s="19">
        <v>1</v>
      </c>
      <c r="AD42" s="19">
        <v>500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1</v>
      </c>
      <c r="DF42" s="19">
        <v>165</v>
      </c>
      <c r="DG42" s="19">
        <v>1</v>
      </c>
      <c r="DH42" s="19">
        <v>165</v>
      </c>
      <c r="DI42" s="19">
        <v>0</v>
      </c>
      <c r="DJ42" s="19">
        <v>0</v>
      </c>
      <c r="DK42" s="19">
        <v>1</v>
      </c>
      <c r="DL42" s="19">
        <v>165</v>
      </c>
    </row>
    <row r="43" spans="1:116" s="21" customFormat="1" ht="15.75" x14ac:dyDescent="0.25">
      <c r="A43" s="32" t="s">
        <v>25</v>
      </c>
      <c r="B43" s="35" t="s">
        <v>62</v>
      </c>
      <c r="C43" s="46">
        <v>3</v>
      </c>
      <c r="D43" s="46">
        <v>20</v>
      </c>
      <c r="E43" s="46">
        <v>4</v>
      </c>
      <c r="F43" s="46">
        <v>24</v>
      </c>
      <c r="G43" s="46">
        <v>4</v>
      </c>
      <c r="H43" s="46">
        <v>23.5</v>
      </c>
      <c r="I43" s="46">
        <v>4</v>
      </c>
      <c r="J43" s="46">
        <v>23.5</v>
      </c>
      <c r="K43" s="46">
        <v>4</v>
      </c>
      <c r="L43" s="46">
        <v>23.5</v>
      </c>
      <c r="M43" s="46">
        <v>4</v>
      </c>
      <c r="N43" s="46">
        <v>24</v>
      </c>
      <c r="O43" s="46">
        <v>4</v>
      </c>
      <c r="P43" s="46">
        <v>24</v>
      </c>
      <c r="Q43" s="46">
        <v>4</v>
      </c>
      <c r="R43" s="46">
        <v>24</v>
      </c>
      <c r="S43" s="46">
        <v>7</v>
      </c>
      <c r="T43" s="46">
        <v>173</v>
      </c>
      <c r="U43" s="46">
        <v>7</v>
      </c>
      <c r="V43" s="46">
        <v>173</v>
      </c>
      <c r="W43" s="46">
        <v>7</v>
      </c>
      <c r="X43" s="46">
        <v>173</v>
      </c>
      <c r="Y43" s="46">
        <v>7</v>
      </c>
      <c r="Z43" s="46">
        <v>173</v>
      </c>
      <c r="AA43" s="46">
        <v>7</v>
      </c>
      <c r="AB43" s="46">
        <v>173</v>
      </c>
      <c r="AC43" s="46">
        <v>7</v>
      </c>
      <c r="AD43" s="46">
        <v>173</v>
      </c>
      <c r="AE43" s="46">
        <v>7</v>
      </c>
      <c r="AF43" s="46">
        <v>173</v>
      </c>
      <c r="AG43" s="46">
        <v>7</v>
      </c>
      <c r="AH43" s="46">
        <v>173.4</v>
      </c>
      <c r="AI43" s="46">
        <v>7</v>
      </c>
      <c r="AJ43" s="46">
        <v>173.4</v>
      </c>
      <c r="AK43" s="46">
        <v>7</v>
      </c>
      <c r="AL43" s="46">
        <v>173.4</v>
      </c>
      <c r="AM43" s="46">
        <v>5</v>
      </c>
      <c r="AN43" s="46">
        <v>73</v>
      </c>
      <c r="AO43" s="46">
        <v>5</v>
      </c>
      <c r="AP43" s="46">
        <v>73</v>
      </c>
      <c r="AQ43" s="46">
        <v>5</v>
      </c>
      <c r="AR43" s="46">
        <v>73</v>
      </c>
      <c r="AS43" s="46">
        <v>5</v>
      </c>
      <c r="AT43" s="46">
        <v>73</v>
      </c>
      <c r="AU43" s="46">
        <v>5</v>
      </c>
      <c r="AV43" s="46">
        <v>73</v>
      </c>
      <c r="AW43" s="46">
        <v>5</v>
      </c>
      <c r="AX43" s="46">
        <v>73</v>
      </c>
      <c r="AY43" s="46">
        <v>4</v>
      </c>
      <c r="AZ43" s="46">
        <v>24</v>
      </c>
      <c r="BA43" s="46">
        <v>4</v>
      </c>
      <c r="BB43" s="46">
        <v>24</v>
      </c>
      <c r="BC43" s="46">
        <v>4</v>
      </c>
      <c r="BD43" s="46">
        <v>24</v>
      </c>
      <c r="BE43" s="46">
        <v>2</v>
      </c>
      <c r="BF43" s="46">
        <v>18</v>
      </c>
      <c r="BG43" s="46">
        <v>2</v>
      </c>
      <c r="BH43" s="46">
        <v>18</v>
      </c>
      <c r="BI43" s="46">
        <v>2</v>
      </c>
      <c r="BJ43" s="46">
        <v>18</v>
      </c>
      <c r="BK43" s="46">
        <v>2</v>
      </c>
      <c r="BL43" s="46">
        <v>18</v>
      </c>
      <c r="BM43" s="46">
        <v>2</v>
      </c>
      <c r="BN43" s="46">
        <v>17.5</v>
      </c>
      <c r="BO43" s="46">
        <v>2</v>
      </c>
      <c r="BP43" s="46">
        <v>18</v>
      </c>
      <c r="BQ43" s="46">
        <v>2</v>
      </c>
      <c r="BR43" s="46">
        <v>18</v>
      </c>
      <c r="BS43" s="46">
        <v>2</v>
      </c>
      <c r="BT43" s="46">
        <v>18</v>
      </c>
      <c r="BU43" s="46">
        <v>2</v>
      </c>
      <c r="BV43" s="46">
        <v>17.5</v>
      </c>
      <c r="BW43" s="46">
        <v>2</v>
      </c>
      <c r="BX43" s="46">
        <v>17.5</v>
      </c>
      <c r="BY43" s="46">
        <v>2</v>
      </c>
      <c r="BZ43" s="46">
        <v>17.5</v>
      </c>
      <c r="CA43" s="46">
        <v>1</v>
      </c>
      <c r="CB43" s="46">
        <v>2.5</v>
      </c>
      <c r="CC43" s="46">
        <v>1</v>
      </c>
      <c r="CD43" s="46">
        <v>2.5</v>
      </c>
      <c r="CE43" s="46">
        <v>1</v>
      </c>
      <c r="CF43" s="46">
        <v>2.5</v>
      </c>
      <c r="CG43" s="46">
        <v>1</v>
      </c>
      <c r="CH43" s="46">
        <v>2.5</v>
      </c>
      <c r="CI43" s="46">
        <v>0</v>
      </c>
      <c r="CJ43" s="46">
        <v>0</v>
      </c>
      <c r="CK43" s="46">
        <v>0</v>
      </c>
      <c r="CL43" s="46">
        <v>0</v>
      </c>
      <c r="CM43" s="46">
        <v>0</v>
      </c>
      <c r="CN43" s="46">
        <v>0</v>
      </c>
      <c r="CO43" s="46">
        <v>0</v>
      </c>
      <c r="CP43" s="46">
        <v>0</v>
      </c>
      <c r="CQ43" s="46">
        <v>0</v>
      </c>
      <c r="CR43" s="46">
        <v>0</v>
      </c>
      <c r="CS43" s="46">
        <v>0</v>
      </c>
      <c r="CT43" s="46">
        <v>0</v>
      </c>
      <c r="CU43" s="46">
        <v>0</v>
      </c>
      <c r="CV43" s="46">
        <v>0</v>
      </c>
      <c r="CW43" s="46">
        <v>0</v>
      </c>
      <c r="CX43" s="46">
        <v>0</v>
      </c>
      <c r="CY43" s="46">
        <v>0</v>
      </c>
      <c r="CZ43" s="46">
        <v>0</v>
      </c>
      <c r="DA43" s="46">
        <v>0</v>
      </c>
      <c r="DB43" s="46">
        <v>0</v>
      </c>
      <c r="DC43" s="46">
        <v>0</v>
      </c>
      <c r="DD43" s="46">
        <v>0</v>
      </c>
      <c r="DE43" s="46">
        <v>0</v>
      </c>
      <c r="DF43" s="46">
        <v>0</v>
      </c>
      <c r="DG43" s="46">
        <v>0</v>
      </c>
      <c r="DH43" s="46">
        <v>0</v>
      </c>
      <c r="DI43" s="46">
        <v>0</v>
      </c>
      <c r="DJ43" s="46">
        <v>0</v>
      </c>
      <c r="DK43" s="46">
        <v>0</v>
      </c>
      <c r="DL43" s="46">
        <v>0</v>
      </c>
    </row>
    <row r="44" spans="1:116" s="6" customFormat="1" ht="15.75" x14ac:dyDescent="0.25">
      <c r="A44" s="31" t="s">
        <v>216</v>
      </c>
      <c r="B44" s="34" t="s">
        <v>63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2</v>
      </c>
      <c r="P44" s="19">
        <v>100</v>
      </c>
      <c r="Q44" s="19">
        <v>2</v>
      </c>
      <c r="R44" s="19">
        <v>100</v>
      </c>
      <c r="S44" s="19">
        <v>0</v>
      </c>
      <c r="T44" s="19">
        <v>0</v>
      </c>
      <c r="U44" s="19">
        <v>0</v>
      </c>
      <c r="V44" s="19">
        <v>0</v>
      </c>
      <c r="W44" s="19">
        <v>1</v>
      </c>
      <c r="X44" s="19">
        <v>910</v>
      </c>
      <c r="Y44" s="19">
        <v>1</v>
      </c>
      <c r="Z44" s="19">
        <v>910</v>
      </c>
      <c r="AA44" s="19">
        <v>1</v>
      </c>
      <c r="AB44" s="19">
        <v>910</v>
      </c>
      <c r="AC44" s="19">
        <v>1</v>
      </c>
      <c r="AD44" s="19">
        <v>910</v>
      </c>
      <c r="AE44" s="19">
        <v>1</v>
      </c>
      <c r="AF44" s="19">
        <v>910</v>
      </c>
      <c r="AG44" s="19">
        <v>1</v>
      </c>
      <c r="AH44" s="19">
        <v>910</v>
      </c>
      <c r="AI44" s="19">
        <v>1</v>
      </c>
      <c r="AJ44" s="19">
        <v>910</v>
      </c>
      <c r="AK44" s="19">
        <v>1</v>
      </c>
      <c r="AL44" s="19">
        <v>910</v>
      </c>
      <c r="AM44" s="19">
        <v>1</v>
      </c>
      <c r="AN44" s="19">
        <v>910</v>
      </c>
      <c r="AO44" s="19">
        <v>1</v>
      </c>
      <c r="AP44" s="19">
        <v>910</v>
      </c>
      <c r="AQ44" s="19">
        <v>1</v>
      </c>
      <c r="AR44" s="19">
        <v>910</v>
      </c>
      <c r="AS44" s="19">
        <v>1</v>
      </c>
      <c r="AT44" s="19">
        <v>910</v>
      </c>
      <c r="AU44" s="19">
        <v>1</v>
      </c>
      <c r="AV44" s="19">
        <v>910</v>
      </c>
      <c r="AW44" s="19">
        <v>1</v>
      </c>
      <c r="AX44" s="19">
        <v>910</v>
      </c>
      <c r="AY44" s="19">
        <v>1</v>
      </c>
      <c r="AZ44" s="19">
        <v>910</v>
      </c>
      <c r="BA44" s="19">
        <v>1</v>
      </c>
      <c r="BB44" s="19">
        <v>910</v>
      </c>
      <c r="BC44" s="19">
        <v>1</v>
      </c>
      <c r="BD44" s="19">
        <v>910</v>
      </c>
      <c r="BE44" s="19">
        <v>1</v>
      </c>
      <c r="BF44" s="19">
        <v>910</v>
      </c>
      <c r="BG44" s="19">
        <v>1</v>
      </c>
      <c r="BH44" s="19">
        <v>910</v>
      </c>
      <c r="BI44" s="19">
        <v>1</v>
      </c>
      <c r="BJ44" s="19">
        <v>910</v>
      </c>
      <c r="BK44" s="19">
        <v>1</v>
      </c>
      <c r="BL44" s="19">
        <v>910</v>
      </c>
      <c r="BM44" s="19">
        <v>1</v>
      </c>
      <c r="BN44" s="19">
        <v>910</v>
      </c>
      <c r="BO44" s="19">
        <v>1</v>
      </c>
      <c r="BP44" s="19">
        <v>910</v>
      </c>
      <c r="BQ44" s="19">
        <v>1</v>
      </c>
      <c r="BR44" s="19">
        <v>910</v>
      </c>
      <c r="BS44" s="19">
        <v>1</v>
      </c>
      <c r="BT44" s="19">
        <v>910</v>
      </c>
      <c r="BU44" s="19">
        <v>1</v>
      </c>
      <c r="BV44" s="19">
        <v>910</v>
      </c>
      <c r="BW44" s="19">
        <v>1</v>
      </c>
      <c r="BX44" s="19">
        <v>910</v>
      </c>
      <c r="BY44" s="19">
        <v>1</v>
      </c>
      <c r="BZ44" s="19">
        <v>910</v>
      </c>
      <c r="CA44" s="19">
        <v>1</v>
      </c>
      <c r="CB44" s="19">
        <v>910</v>
      </c>
      <c r="CC44" s="19">
        <v>1</v>
      </c>
      <c r="CD44" s="19">
        <v>910</v>
      </c>
      <c r="CE44" s="19">
        <v>1</v>
      </c>
      <c r="CF44" s="19">
        <v>910</v>
      </c>
      <c r="CG44" s="19">
        <v>1</v>
      </c>
      <c r="CH44" s="19">
        <v>910</v>
      </c>
      <c r="CI44" s="19">
        <v>1</v>
      </c>
      <c r="CJ44" s="19">
        <v>910</v>
      </c>
      <c r="CK44" s="19">
        <v>1</v>
      </c>
      <c r="CL44" s="19">
        <v>910</v>
      </c>
      <c r="CM44" s="19">
        <v>1</v>
      </c>
      <c r="CN44" s="19">
        <v>910</v>
      </c>
      <c r="CO44" s="19">
        <v>1</v>
      </c>
      <c r="CP44" s="19">
        <v>910</v>
      </c>
      <c r="CQ44" s="19">
        <v>1</v>
      </c>
      <c r="CR44" s="19">
        <v>910</v>
      </c>
      <c r="CS44" s="18">
        <v>1</v>
      </c>
      <c r="CT44" s="18">
        <v>910</v>
      </c>
      <c r="CU44" s="18">
        <v>1</v>
      </c>
      <c r="CV44" s="18">
        <v>910</v>
      </c>
      <c r="CW44" s="18">
        <v>1</v>
      </c>
      <c r="CX44" s="18">
        <v>910</v>
      </c>
      <c r="CY44" s="19">
        <v>1</v>
      </c>
      <c r="CZ44" s="19">
        <v>910</v>
      </c>
      <c r="DA44" s="19">
        <v>1</v>
      </c>
      <c r="DB44" s="19">
        <v>910</v>
      </c>
      <c r="DC44" s="18">
        <v>1</v>
      </c>
      <c r="DD44" s="18">
        <v>910</v>
      </c>
      <c r="DE44" s="18">
        <v>1</v>
      </c>
      <c r="DF44" s="18">
        <v>910</v>
      </c>
      <c r="DG44" s="18">
        <v>1</v>
      </c>
      <c r="DH44" s="18">
        <v>910</v>
      </c>
      <c r="DI44" s="19">
        <v>1</v>
      </c>
      <c r="DJ44" s="19">
        <v>910</v>
      </c>
      <c r="DK44" s="18">
        <v>1</v>
      </c>
      <c r="DL44" s="18">
        <v>910</v>
      </c>
    </row>
    <row r="45" spans="1:116" s="21" customFormat="1" ht="15.75" x14ac:dyDescent="0.25">
      <c r="A45" s="32" t="s">
        <v>213</v>
      </c>
      <c r="B45" s="35" t="s">
        <v>64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1</v>
      </c>
      <c r="N45" s="46">
        <v>2300</v>
      </c>
      <c r="O45" s="46">
        <v>1</v>
      </c>
      <c r="P45" s="46">
        <v>2300</v>
      </c>
      <c r="Q45" s="46">
        <v>1</v>
      </c>
      <c r="R45" s="46">
        <v>2300</v>
      </c>
      <c r="S45" s="46">
        <v>1</v>
      </c>
      <c r="T45" s="46">
        <v>2300</v>
      </c>
      <c r="U45" s="46">
        <v>1</v>
      </c>
      <c r="V45" s="46">
        <v>2300</v>
      </c>
      <c r="W45" s="46">
        <v>1</v>
      </c>
      <c r="X45" s="46">
        <v>2300</v>
      </c>
      <c r="Y45" s="46">
        <v>1</v>
      </c>
      <c r="Z45" s="46">
        <v>2300</v>
      </c>
      <c r="AA45" s="46">
        <v>1</v>
      </c>
      <c r="AB45" s="46">
        <v>2300</v>
      </c>
      <c r="AC45" s="46">
        <v>0</v>
      </c>
      <c r="AD45" s="46">
        <v>0</v>
      </c>
      <c r="AE45" s="46">
        <v>1</v>
      </c>
      <c r="AF45" s="46">
        <v>2300</v>
      </c>
      <c r="AG45" s="46">
        <v>1</v>
      </c>
      <c r="AH45" s="46">
        <v>2300</v>
      </c>
      <c r="AI45" s="46">
        <v>1</v>
      </c>
      <c r="AJ45" s="46">
        <v>2300</v>
      </c>
      <c r="AK45" s="46">
        <v>1</v>
      </c>
      <c r="AL45" s="46">
        <v>2300</v>
      </c>
      <c r="AM45" s="46">
        <v>1</v>
      </c>
      <c r="AN45" s="46">
        <v>2300</v>
      </c>
      <c r="AO45" s="46">
        <v>1</v>
      </c>
      <c r="AP45" s="46">
        <v>2300</v>
      </c>
      <c r="AQ45" s="46">
        <v>1</v>
      </c>
      <c r="AR45" s="46">
        <v>2300</v>
      </c>
      <c r="AS45" s="46">
        <v>1</v>
      </c>
      <c r="AT45" s="46">
        <v>2300</v>
      </c>
      <c r="AU45" s="46">
        <v>1</v>
      </c>
      <c r="AV45" s="46">
        <v>2300</v>
      </c>
      <c r="AW45" s="46">
        <v>1</v>
      </c>
      <c r="AX45" s="46">
        <v>2300</v>
      </c>
      <c r="AY45" s="46">
        <v>1</v>
      </c>
      <c r="AZ45" s="46">
        <v>2300</v>
      </c>
      <c r="BA45" s="46">
        <v>1</v>
      </c>
      <c r="BB45" s="46">
        <v>2300</v>
      </c>
      <c r="BC45" s="46">
        <v>1</v>
      </c>
      <c r="BD45" s="46">
        <v>2300</v>
      </c>
      <c r="BE45" s="46">
        <v>1</v>
      </c>
      <c r="BF45" s="46">
        <v>2300</v>
      </c>
      <c r="BG45" s="46">
        <v>1</v>
      </c>
      <c r="BH45" s="46">
        <v>2300</v>
      </c>
      <c r="BI45" s="46">
        <v>1</v>
      </c>
      <c r="BJ45" s="46">
        <v>2300</v>
      </c>
      <c r="BK45" s="46">
        <v>1</v>
      </c>
      <c r="BL45" s="46">
        <v>2300</v>
      </c>
      <c r="BM45" s="46">
        <v>1</v>
      </c>
      <c r="BN45" s="46">
        <v>2300</v>
      </c>
      <c r="BO45" s="46">
        <v>1</v>
      </c>
      <c r="BP45" s="46">
        <v>2300</v>
      </c>
      <c r="BQ45" s="46">
        <v>1</v>
      </c>
      <c r="BR45" s="46">
        <v>2300</v>
      </c>
      <c r="BS45" s="46">
        <v>1</v>
      </c>
      <c r="BT45" s="46">
        <v>2300</v>
      </c>
      <c r="BU45" s="46">
        <v>1</v>
      </c>
      <c r="BV45" s="46">
        <v>2300</v>
      </c>
      <c r="BW45" s="46">
        <v>1</v>
      </c>
      <c r="BX45" s="46">
        <v>2300</v>
      </c>
      <c r="BY45" s="46">
        <v>1</v>
      </c>
      <c r="BZ45" s="46">
        <v>2300</v>
      </c>
      <c r="CA45" s="46">
        <v>1</v>
      </c>
      <c r="CB45" s="46">
        <v>2300</v>
      </c>
      <c r="CC45" s="46">
        <v>1</v>
      </c>
      <c r="CD45" s="46">
        <v>2300</v>
      </c>
      <c r="CE45" s="46">
        <v>1</v>
      </c>
      <c r="CF45" s="46">
        <v>2300</v>
      </c>
      <c r="CG45" s="46">
        <v>1</v>
      </c>
      <c r="CH45" s="46">
        <v>2300</v>
      </c>
      <c r="CI45" s="46">
        <v>1</v>
      </c>
      <c r="CJ45" s="46">
        <v>2300</v>
      </c>
      <c r="CK45" s="46">
        <v>1</v>
      </c>
      <c r="CL45" s="46">
        <v>2300</v>
      </c>
      <c r="CM45" s="46">
        <v>1</v>
      </c>
      <c r="CN45" s="46">
        <v>2300</v>
      </c>
      <c r="CO45" s="46">
        <v>1</v>
      </c>
      <c r="CP45" s="46">
        <v>2300</v>
      </c>
      <c r="CQ45" s="46">
        <v>1</v>
      </c>
      <c r="CR45" s="46">
        <v>2300</v>
      </c>
      <c r="CS45" s="50">
        <v>1</v>
      </c>
      <c r="CT45" s="50">
        <v>2300</v>
      </c>
      <c r="CU45" s="50">
        <v>1</v>
      </c>
      <c r="CV45" s="50">
        <v>2300</v>
      </c>
      <c r="CW45" s="50">
        <v>1</v>
      </c>
      <c r="CX45" s="50">
        <v>2300</v>
      </c>
      <c r="CY45" s="46">
        <v>1</v>
      </c>
      <c r="CZ45" s="46">
        <v>2300</v>
      </c>
      <c r="DA45" s="46">
        <v>1</v>
      </c>
      <c r="DB45" s="46">
        <v>2300</v>
      </c>
      <c r="DC45" s="50">
        <v>1</v>
      </c>
      <c r="DD45" s="50">
        <v>2300</v>
      </c>
      <c r="DE45" s="50">
        <v>1</v>
      </c>
      <c r="DF45" s="50">
        <v>2300</v>
      </c>
      <c r="DG45" s="50">
        <v>1</v>
      </c>
      <c r="DH45" s="50">
        <v>2300</v>
      </c>
      <c r="DI45" s="46">
        <v>1</v>
      </c>
      <c r="DJ45" s="46">
        <v>2300</v>
      </c>
      <c r="DK45" s="50">
        <v>1</v>
      </c>
      <c r="DL45" s="50">
        <v>2300</v>
      </c>
    </row>
    <row r="46" spans="1:116" s="6" customFormat="1" ht="16.5" thickBot="1" x14ac:dyDescent="0.3">
      <c r="A46" s="30" t="s">
        <v>26</v>
      </c>
      <c r="B46" s="33"/>
      <c r="C46" s="53">
        <v>530</v>
      </c>
      <c r="D46" s="54">
        <v>102317.7</v>
      </c>
      <c r="E46" s="53">
        <v>1171</v>
      </c>
      <c r="F46" s="54">
        <v>169074</v>
      </c>
      <c r="G46" s="53">
        <v>2673</v>
      </c>
      <c r="H46" s="54">
        <v>412090.40000000014</v>
      </c>
      <c r="I46" s="53">
        <v>2985</v>
      </c>
      <c r="J46" s="54">
        <v>441414.61999999988</v>
      </c>
      <c r="K46" s="53">
        <v>3190</v>
      </c>
      <c r="L46" s="54">
        <v>461181.64000000339</v>
      </c>
      <c r="M46" s="53">
        <v>3395</v>
      </c>
      <c r="N46" s="54">
        <v>483781</v>
      </c>
      <c r="O46" s="53">
        <f>+SUM(O10:O45)</f>
        <v>3575</v>
      </c>
      <c r="P46" s="53">
        <v>497330</v>
      </c>
      <c r="Q46" s="53">
        <f>SUM(Q10:Q45)</f>
        <v>3667</v>
      </c>
      <c r="R46" s="53">
        <f>SUM(R10:R45)</f>
        <v>512269.23999999953</v>
      </c>
      <c r="S46" s="53">
        <f>SUM(S10:S45)</f>
        <v>3700</v>
      </c>
      <c r="T46" s="53">
        <v>511551</v>
      </c>
      <c r="U46" s="53">
        <f>SUM(U10:U45)</f>
        <v>3722</v>
      </c>
      <c r="V46" s="53">
        <f>SUM(V10:V45)</f>
        <v>515487.67000000004</v>
      </c>
      <c r="W46" s="53">
        <f>SUM(W10:W45)</f>
        <v>3767</v>
      </c>
      <c r="X46" s="53">
        <f>SUM(X10:X45)</f>
        <v>516067</v>
      </c>
      <c r="Y46" s="53">
        <f t="shared" ref="Y46:AL46" si="0">SUM(Y9:Y45)</f>
        <v>3837</v>
      </c>
      <c r="Z46" s="53">
        <f t="shared" si="0"/>
        <v>422719</v>
      </c>
      <c r="AA46" s="53">
        <f t="shared" si="0"/>
        <v>3889</v>
      </c>
      <c r="AB46" s="53">
        <f t="shared" si="0"/>
        <v>427371</v>
      </c>
      <c r="AC46" s="53">
        <f t="shared" si="0"/>
        <v>3915</v>
      </c>
      <c r="AD46" s="53">
        <f t="shared" si="0"/>
        <v>427763</v>
      </c>
      <c r="AE46" s="53">
        <f t="shared" si="0"/>
        <v>3920</v>
      </c>
      <c r="AF46" s="53">
        <f t="shared" si="0"/>
        <v>432752</v>
      </c>
      <c r="AG46" s="53">
        <f t="shared" si="0"/>
        <v>3922</v>
      </c>
      <c r="AH46" s="53">
        <f t="shared" si="0"/>
        <v>419883.69</v>
      </c>
      <c r="AI46" s="53">
        <f t="shared" si="0"/>
        <v>3899</v>
      </c>
      <c r="AJ46" s="53">
        <f t="shared" si="0"/>
        <v>416241.80000000005</v>
      </c>
      <c r="AK46" s="53">
        <f t="shared" si="0"/>
        <v>3893</v>
      </c>
      <c r="AL46" s="53">
        <f t="shared" si="0"/>
        <v>415317.80000000005</v>
      </c>
      <c r="AM46" s="53">
        <v>3888</v>
      </c>
      <c r="AN46" s="53">
        <v>412025</v>
      </c>
      <c r="AO46" s="53">
        <v>3879</v>
      </c>
      <c r="AP46" s="53">
        <v>410424</v>
      </c>
      <c r="AQ46" s="53">
        <f>SUM(AQ9:AQ45)</f>
        <v>3878</v>
      </c>
      <c r="AR46" s="53">
        <f>SUM(AR9:AR45)</f>
        <v>412408</v>
      </c>
      <c r="AS46" s="53">
        <f>SUM(AS9:AS45)</f>
        <v>3879</v>
      </c>
      <c r="AT46" s="53">
        <v>402004</v>
      </c>
      <c r="AU46" s="53">
        <f>SUM(AU9:AU45)</f>
        <v>3841</v>
      </c>
      <c r="AV46" s="53">
        <f>SUM(AV9:AV45)</f>
        <v>397387</v>
      </c>
      <c r="AW46" s="53">
        <f>SUM(AW9:AW45)</f>
        <v>3842</v>
      </c>
      <c r="AX46" s="53">
        <f>SUM(AX9:AX45)</f>
        <v>395242</v>
      </c>
      <c r="AY46" s="53">
        <f>SUM(AY9:AY45)</f>
        <v>3839</v>
      </c>
      <c r="AZ46" s="53">
        <v>390833</v>
      </c>
      <c r="BA46" s="53">
        <f t="shared" ref="BA46:BL46" si="1">SUM(BA9:BA45)</f>
        <v>3814</v>
      </c>
      <c r="BB46" s="53">
        <f t="shared" si="1"/>
        <v>389341.95</v>
      </c>
      <c r="BC46" s="53">
        <f t="shared" si="1"/>
        <v>3790</v>
      </c>
      <c r="BD46" s="53">
        <f t="shared" si="1"/>
        <v>386908.47999999992</v>
      </c>
      <c r="BE46" s="53">
        <f t="shared" si="1"/>
        <v>3781</v>
      </c>
      <c r="BF46" s="53">
        <f t="shared" si="1"/>
        <v>382802</v>
      </c>
      <c r="BG46" s="53">
        <f t="shared" si="1"/>
        <v>3780</v>
      </c>
      <c r="BH46" s="53">
        <f t="shared" si="1"/>
        <v>382874.70999999967</v>
      </c>
      <c r="BI46" s="53">
        <f t="shared" si="1"/>
        <v>3774</v>
      </c>
      <c r="BJ46" s="53">
        <f t="shared" si="1"/>
        <v>382251.91999999969</v>
      </c>
      <c r="BK46" s="53">
        <f t="shared" si="1"/>
        <v>3756</v>
      </c>
      <c r="BL46" s="53">
        <f t="shared" si="1"/>
        <v>379960.4</v>
      </c>
      <c r="BM46" s="53">
        <f t="shared" ref="BM46:BR46" si="2">SUM(BM9:BM45)</f>
        <v>3749</v>
      </c>
      <c r="BN46" s="53">
        <f t="shared" si="2"/>
        <v>377126.02999999968</v>
      </c>
      <c r="BO46" s="53">
        <f t="shared" si="2"/>
        <v>3729</v>
      </c>
      <c r="BP46" s="53">
        <f t="shared" si="2"/>
        <v>371036.93999999983</v>
      </c>
      <c r="BQ46" s="53">
        <f t="shared" si="2"/>
        <v>3707</v>
      </c>
      <c r="BR46" s="53">
        <f t="shared" si="2"/>
        <v>362054.59</v>
      </c>
      <c r="BS46" s="53">
        <f>SUM(BS9:BS45)</f>
        <v>3688</v>
      </c>
      <c r="BT46" s="53">
        <v>358193.62999999977</v>
      </c>
      <c r="BU46" s="53">
        <f t="shared" ref="BU46:BZ46" si="3">SUM(BU9:BU45)</f>
        <v>3670</v>
      </c>
      <c r="BV46" s="53">
        <f t="shared" si="3"/>
        <v>356288.92999999988</v>
      </c>
      <c r="BW46" s="53">
        <f t="shared" si="3"/>
        <v>3649</v>
      </c>
      <c r="BX46" s="53">
        <f t="shared" si="3"/>
        <v>354825.47999999992</v>
      </c>
      <c r="BY46" s="53">
        <f t="shared" si="3"/>
        <v>3638</v>
      </c>
      <c r="BZ46" s="53">
        <f t="shared" si="3"/>
        <v>353805.93999999994</v>
      </c>
      <c r="CA46" s="53">
        <f t="shared" ref="CA46:CF46" si="4">SUM(CA9:CA45)</f>
        <v>3603</v>
      </c>
      <c r="CB46" s="53">
        <f t="shared" si="4"/>
        <v>352268.9299999997</v>
      </c>
      <c r="CC46" s="53">
        <f t="shared" si="4"/>
        <v>3588</v>
      </c>
      <c r="CD46" s="53">
        <f t="shared" si="4"/>
        <v>352630.78999999963</v>
      </c>
      <c r="CE46" s="53">
        <f t="shared" si="4"/>
        <v>3542</v>
      </c>
      <c r="CF46" s="53">
        <f t="shared" si="4"/>
        <v>339612.6</v>
      </c>
      <c r="CG46" s="53">
        <f t="shared" ref="CG46:CL46" si="5">SUM(CG9:CG45)</f>
        <v>3513</v>
      </c>
      <c r="CH46" s="53">
        <f t="shared" si="5"/>
        <v>333022.14999999973</v>
      </c>
      <c r="CI46" s="53">
        <f t="shared" si="5"/>
        <v>3459</v>
      </c>
      <c r="CJ46" s="53">
        <f t="shared" si="5"/>
        <v>327858.39</v>
      </c>
      <c r="CK46" s="53">
        <f t="shared" si="5"/>
        <v>3431</v>
      </c>
      <c r="CL46" s="53">
        <f t="shared" si="5"/>
        <v>326484.94</v>
      </c>
      <c r="CM46" s="53">
        <f t="shared" ref="CM46:CT46" si="6">SUM(CM9:CM45)</f>
        <v>3385</v>
      </c>
      <c r="CN46" s="53">
        <f t="shared" si="6"/>
        <v>323047.40000000002</v>
      </c>
      <c r="CO46" s="53">
        <f t="shared" si="6"/>
        <v>3345</v>
      </c>
      <c r="CP46" s="53">
        <f t="shared" si="6"/>
        <v>319273.51999999996</v>
      </c>
      <c r="CQ46" s="53">
        <f t="shared" si="6"/>
        <v>3271</v>
      </c>
      <c r="CR46" s="53">
        <f t="shared" si="6"/>
        <v>313338.57000000007</v>
      </c>
      <c r="CS46" s="53">
        <f t="shared" si="6"/>
        <v>3230</v>
      </c>
      <c r="CT46" s="53">
        <f t="shared" si="6"/>
        <v>305113.62999999977</v>
      </c>
      <c r="CU46" s="53">
        <f>SUM(CU9:CU45)</f>
        <v>3211</v>
      </c>
      <c r="CV46" s="53">
        <f>SUM(CV9:CV45)</f>
        <v>302291.09999999986</v>
      </c>
      <c r="CW46" s="53">
        <f>SUM(CW9:CW45)</f>
        <v>3153</v>
      </c>
      <c r="CX46" s="53">
        <v>298770.95</v>
      </c>
      <c r="CY46" s="53">
        <f t="shared" ref="CY46:DD46" si="7">SUM(CY9:CY45)</f>
        <v>3077</v>
      </c>
      <c r="CZ46" s="53">
        <f t="shared" si="7"/>
        <v>284735.01999999973</v>
      </c>
      <c r="DA46" s="53">
        <f t="shared" si="7"/>
        <v>2939</v>
      </c>
      <c r="DB46" s="53">
        <f t="shared" si="7"/>
        <v>269272.90000000002</v>
      </c>
      <c r="DC46" s="53">
        <f t="shared" si="7"/>
        <v>2875</v>
      </c>
      <c r="DD46" s="53">
        <f t="shared" si="7"/>
        <v>260888.62000000002</v>
      </c>
      <c r="DE46" s="53">
        <f t="shared" ref="DE46:DL46" si="8">SUM(DE9:DE45)</f>
        <v>3103</v>
      </c>
      <c r="DF46" s="53">
        <f t="shared" si="8"/>
        <v>485509.08999999962</v>
      </c>
      <c r="DG46" s="53">
        <f t="shared" si="8"/>
        <v>2986</v>
      </c>
      <c r="DH46" s="53">
        <f t="shared" si="8"/>
        <v>481729.35999999981</v>
      </c>
      <c r="DI46" s="53">
        <f t="shared" si="8"/>
        <v>2877</v>
      </c>
      <c r="DJ46" s="53">
        <f t="shared" si="8"/>
        <v>476766.28999999986</v>
      </c>
      <c r="DK46" s="53">
        <f t="shared" si="8"/>
        <v>2667</v>
      </c>
      <c r="DL46" s="53">
        <f t="shared" si="8"/>
        <v>480410.23</v>
      </c>
    </row>
    <row r="47" spans="1:116" s="6" customFormat="1" ht="15.75" x14ac:dyDescent="0.25">
      <c r="C47" s="7"/>
      <c r="D47" s="7"/>
      <c r="E47" s="7"/>
      <c r="F47" s="7"/>
      <c r="G47" s="7"/>
      <c r="H47" s="7"/>
      <c r="I47" s="7"/>
      <c r="J47" s="7"/>
      <c r="K47" s="7"/>
      <c r="L47" s="7"/>
      <c r="AO47" s="7"/>
      <c r="AP47" s="7"/>
      <c r="AQ47" s="7"/>
      <c r="AR47" s="7"/>
      <c r="AS47" s="7"/>
      <c r="AT47" s="7"/>
      <c r="AY47" s="7"/>
      <c r="AZ47" s="7"/>
      <c r="BA47" s="7"/>
      <c r="BB47" s="7"/>
      <c r="BV47" s="7"/>
      <c r="BX47" s="7"/>
      <c r="BZ47" s="7"/>
      <c r="CB47" s="7"/>
      <c r="CD47" s="7"/>
      <c r="CF47" s="7"/>
      <c r="CH47" s="7"/>
      <c r="CJ47" s="7"/>
      <c r="CL47" s="7"/>
      <c r="CN47" s="7"/>
    </row>
    <row r="48" spans="1:116" x14ac:dyDescent="0.25">
      <c r="A48" s="10" t="s">
        <v>193</v>
      </c>
    </row>
    <row r="49" spans="1:116" x14ac:dyDescent="0.25">
      <c r="A49" s="9" t="s">
        <v>195</v>
      </c>
    </row>
    <row r="50" spans="1:116" ht="15.75" thickBot="1" x14ac:dyDescent="0.3"/>
    <row r="51" spans="1:116" x14ac:dyDescent="0.25">
      <c r="A51" s="16" t="s">
        <v>238</v>
      </c>
      <c r="B51" s="11"/>
      <c r="C51" s="36">
        <v>2010</v>
      </c>
      <c r="D51" s="37"/>
      <c r="E51" s="36">
        <v>2011</v>
      </c>
      <c r="F51" s="37"/>
      <c r="G51" s="36">
        <v>2012</v>
      </c>
      <c r="H51" s="37"/>
      <c r="I51" s="36" t="s">
        <v>194</v>
      </c>
      <c r="J51" s="37"/>
      <c r="K51" s="36" t="s">
        <v>198</v>
      </c>
      <c r="L51" s="37"/>
      <c r="M51" s="36" t="s">
        <v>214</v>
      </c>
      <c r="N51" s="37"/>
      <c r="O51" s="36">
        <v>2013</v>
      </c>
      <c r="P51" s="37"/>
      <c r="Q51" s="36" t="s">
        <v>217</v>
      </c>
      <c r="R51" s="37"/>
      <c r="S51" s="36" t="s">
        <v>219</v>
      </c>
      <c r="T51" s="37"/>
      <c r="U51" s="36" t="s">
        <v>221</v>
      </c>
      <c r="V51" s="37"/>
      <c r="W51" s="36">
        <v>2014</v>
      </c>
      <c r="X51" s="37"/>
      <c r="Y51" s="36" t="s">
        <v>222</v>
      </c>
      <c r="Z51" s="37"/>
      <c r="AA51" s="36" t="s">
        <v>225</v>
      </c>
      <c r="AB51" s="37"/>
      <c r="AC51" s="36" t="s">
        <v>227</v>
      </c>
      <c r="AD51" s="37"/>
      <c r="AE51" s="36">
        <v>2015</v>
      </c>
      <c r="AF51" s="37"/>
      <c r="AG51" s="36" t="s">
        <v>230</v>
      </c>
      <c r="AH51" s="37"/>
      <c r="AI51" s="36" t="s">
        <v>232</v>
      </c>
      <c r="AJ51" s="37"/>
      <c r="AK51" s="36" t="s">
        <v>234</v>
      </c>
      <c r="AL51" s="37"/>
      <c r="AM51" s="36">
        <v>2016</v>
      </c>
      <c r="AN51" s="37"/>
      <c r="AO51" s="36" t="s">
        <v>235</v>
      </c>
      <c r="AP51" s="37"/>
      <c r="AQ51" s="36" t="s">
        <v>236</v>
      </c>
      <c r="AR51" s="37"/>
      <c r="AS51" s="36" t="s">
        <v>237</v>
      </c>
      <c r="AT51" s="37"/>
      <c r="AU51" s="36">
        <v>2017</v>
      </c>
      <c r="AV51" s="37"/>
      <c r="AW51" s="36" t="s">
        <v>241</v>
      </c>
      <c r="AX51" s="37"/>
      <c r="AY51" s="36" t="s">
        <v>242</v>
      </c>
      <c r="AZ51" s="37"/>
      <c r="BA51" s="36" t="s">
        <v>243</v>
      </c>
      <c r="BB51" s="37"/>
      <c r="BC51" s="36">
        <v>2018</v>
      </c>
      <c r="BD51" s="37"/>
      <c r="BE51" s="36" t="s">
        <v>244</v>
      </c>
      <c r="BF51" s="37"/>
      <c r="BG51" s="36" t="s">
        <v>245</v>
      </c>
      <c r="BH51" s="37"/>
      <c r="BI51" s="36" t="s">
        <v>246</v>
      </c>
      <c r="BJ51" s="37"/>
      <c r="BK51" s="36">
        <v>2019</v>
      </c>
      <c r="BL51" s="37"/>
      <c r="BM51" s="36" t="s">
        <v>247</v>
      </c>
      <c r="BN51" s="37"/>
      <c r="BO51" s="36" t="s">
        <v>248</v>
      </c>
      <c r="BP51" s="37"/>
      <c r="BQ51" s="36" t="s">
        <v>249</v>
      </c>
      <c r="BR51" s="37"/>
      <c r="BS51" s="36">
        <v>2020</v>
      </c>
      <c r="BT51" s="37"/>
      <c r="BU51" s="36" t="s">
        <v>250</v>
      </c>
      <c r="BV51" s="37"/>
      <c r="BW51" s="36" t="s">
        <v>251</v>
      </c>
      <c r="BX51" s="37"/>
      <c r="BY51" s="36" t="s">
        <v>252</v>
      </c>
      <c r="BZ51" s="37"/>
      <c r="CA51" s="36">
        <v>2021</v>
      </c>
      <c r="CB51" s="37"/>
      <c r="CC51" s="36" t="s">
        <v>253</v>
      </c>
      <c r="CD51" s="37"/>
      <c r="CE51" s="36" t="s">
        <v>253</v>
      </c>
      <c r="CF51" s="37"/>
      <c r="CG51" s="36" t="s">
        <v>255</v>
      </c>
      <c r="CH51" s="37"/>
      <c r="CI51" s="36">
        <v>2022</v>
      </c>
      <c r="CJ51" s="37"/>
      <c r="CK51" s="36" t="s">
        <v>256</v>
      </c>
      <c r="CL51" s="37"/>
      <c r="CM51" s="36" t="s">
        <v>257</v>
      </c>
      <c r="CN51" s="37"/>
      <c r="CO51" s="38" t="s">
        <v>258</v>
      </c>
      <c r="CP51" s="39"/>
      <c r="CQ51" s="38">
        <v>2023</v>
      </c>
      <c r="CR51" s="39"/>
      <c r="CS51" s="38" t="s">
        <v>259</v>
      </c>
      <c r="CT51" s="39"/>
      <c r="CU51" s="38" t="s">
        <v>261</v>
      </c>
      <c r="CV51" s="40"/>
      <c r="CW51" s="36" t="s">
        <v>263</v>
      </c>
      <c r="CX51" s="37"/>
      <c r="CY51" s="38">
        <v>2024</v>
      </c>
      <c r="CZ51" s="39"/>
      <c r="DA51" s="38" t="s">
        <v>264</v>
      </c>
      <c r="DB51" s="39"/>
      <c r="DC51" s="38" t="s">
        <v>265</v>
      </c>
      <c r="DD51" s="40"/>
      <c r="DE51" s="36" t="s">
        <v>266</v>
      </c>
      <c r="DF51" s="37"/>
      <c r="DG51" s="36">
        <v>2025</v>
      </c>
      <c r="DH51" s="37"/>
      <c r="DI51" s="38" t="s">
        <v>272</v>
      </c>
      <c r="DJ51" s="40"/>
      <c r="DK51" s="38" t="s">
        <v>273</v>
      </c>
      <c r="DL51" s="40"/>
    </row>
    <row r="52" spans="1:116" x14ac:dyDescent="0.25">
      <c r="A52" s="30" t="s">
        <v>199</v>
      </c>
      <c r="B52" s="33" t="s">
        <v>201</v>
      </c>
      <c r="C52" s="41" t="s">
        <v>0</v>
      </c>
      <c r="D52" s="42" t="s">
        <v>191</v>
      </c>
      <c r="E52" s="41" t="s">
        <v>0</v>
      </c>
      <c r="F52" s="42" t="s">
        <v>191</v>
      </c>
      <c r="G52" s="41" t="s">
        <v>0</v>
      </c>
      <c r="H52" s="42" t="s">
        <v>191</v>
      </c>
      <c r="I52" s="41" t="s">
        <v>0</v>
      </c>
      <c r="J52" s="42" t="s">
        <v>191</v>
      </c>
      <c r="K52" s="41" t="s">
        <v>0</v>
      </c>
      <c r="L52" s="42" t="s">
        <v>191</v>
      </c>
      <c r="M52" s="41" t="s">
        <v>0</v>
      </c>
      <c r="N52" s="42" t="s">
        <v>191</v>
      </c>
      <c r="O52" s="41" t="s">
        <v>0</v>
      </c>
      <c r="P52" s="42" t="s">
        <v>191</v>
      </c>
      <c r="Q52" s="41" t="s">
        <v>0</v>
      </c>
      <c r="R52" s="42" t="s">
        <v>191</v>
      </c>
      <c r="S52" s="41" t="s">
        <v>0</v>
      </c>
      <c r="T52" s="42" t="s">
        <v>191</v>
      </c>
      <c r="U52" s="41" t="s">
        <v>0</v>
      </c>
      <c r="V52" s="42" t="s">
        <v>191</v>
      </c>
      <c r="W52" s="41" t="s">
        <v>0</v>
      </c>
      <c r="X52" s="42" t="s">
        <v>191</v>
      </c>
      <c r="Y52" s="41" t="s">
        <v>0</v>
      </c>
      <c r="Z52" s="42" t="s">
        <v>191</v>
      </c>
      <c r="AA52" s="41" t="s">
        <v>0</v>
      </c>
      <c r="AB52" s="42" t="s">
        <v>191</v>
      </c>
      <c r="AC52" s="41" t="s">
        <v>0</v>
      </c>
      <c r="AD52" s="42" t="s">
        <v>191</v>
      </c>
      <c r="AE52" s="41" t="s">
        <v>0</v>
      </c>
      <c r="AF52" s="42" t="s">
        <v>191</v>
      </c>
      <c r="AG52" s="41" t="s">
        <v>0</v>
      </c>
      <c r="AH52" s="42" t="s">
        <v>191</v>
      </c>
      <c r="AI52" s="41" t="s">
        <v>0</v>
      </c>
      <c r="AJ52" s="42" t="s">
        <v>191</v>
      </c>
      <c r="AK52" s="41" t="s">
        <v>0</v>
      </c>
      <c r="AL52" s="42" t="s">
        <v>191</v>
      </c>
      <c r="AM52" s="41" t="s">
        <v>0</v>
      </c>
      <c r="AN52" s="42" t="s">
        <v>191</v>
      </c>
      <c r="AO52" s="41" t="s">
        <v>0</v>
      </c>
      <c r="AP52" s="42" t="s">
        <v>191</v>
      </c>
      <c r="AQ52" s="41" t="s">
        <v>0</v>
      </c>
      <c r="AR52" s="42" t="s">
        <v>191</v>
      </c>
      <c r="AS52" s="41" t="s">
        <v>0</v>
      </c>
      <c r="AT52" s="42" t="s">
        <v>191</v>
      </c>
      <c r="AU52" s="41" t="s">
        <v>0</v>
      </c>
      <c r="AV52" s="42" t="s">
        <v>191</v>
      </c>
      <c r="AW52" s="41" t="s">
        <v>0</v>
      </c>
      <c r="AX52" s="42" t="s">
        <v>191</v>
      </c>
      <c r="AY52" s="41" t="s">
        <v>0</v>
      </c>
      <c r="AZ52" s="42" t="s">
        <v>191</v>
      </c>
      <c r="BA52" s="41" t="s">
        <v>0</v>
      </c>
      <c r="BB52" s="42" t="s">
        <v>191</v>
      </c>
      <c r="BC52" s="41" t="s">
        <v>0</v>
      </c>
      <c r="BD52" s="42" t="s">
        <v>191</v>
      </c>
      <c r="BE52" s="41" t="s">
        <v>0</v>
      </c>
      <c r="BF52" s="42" t="s">
        <v>191</v>
      </c>
      <c r="BG52" s="41" t="s">
        <v>0</v>
      </c>
      <c r="BH52" s="42" t="s">
        <v>191</v>
      </c>
      <c r="BI52" s="41" t="s">
        <v>0</v>
      </c>
      <c r="BJ52" s="42" t="s">
        <v>191</v>
      </c>
      <c r="BK52" s="41" t="s">
        <v>0</v>
      </c>
      <c r="BL52" s="42" t="s">
        <v>191</v>
      </c>
      <c r="BM52" s="41" t="s">
        <v>0</v>
      </c>
      <c r="BN52" s="42" t="s">
        <v>191</v>
      </c>
      <c r="BO52" s="41" t="s">
        <v>0</v>
      </c>
      <c r="BP52" s="42" t="s">
        <v>191</v>
      </c>
      <c r="BQ52" s="41" t="s">
        <v>0</v>
      </c>
      <c r="BR52" s="42" t="s">
        <v>191</v>
      </c>
      <c r="BS52" s="41" t="s">
        <v>0</v>
      </c>
      <c r="BT52" s="42" t="s">
        <v>191</v>
      </c>
      <c r="BU52" s="41" t="s">
        <v>0</v>
      </c>
      <c r="BV52" s="42" t="s">
        <v>191</v>
      </c>
      <c r="BW52" s="41" t="s">
        <v>0</v>
      </c>
      <c r="BX52" s="42" t="s">
        <v>191</v>
      </c>
      <c r="BY52" s="41" t="s">
        <v>0</v>
      </c>
      <c r="BZ52" s="42" t="s">
        <v>191</v>
      </c>
      <c r="CA52" s="41" t="s">
        <v>0</v>
      </c>
      <c r="CB52" s="42" t="s">
        <v>191</v>
      </c>
      <c r="CC52" s="41" t="s">
        <v>0</v>
      </c>
      <c r="CD52" s="42" t="s">
        <v>191</v>
      </c>
      <c r="CE52" s="41" t="s">
        <v>0</v>
      </c>
      <c r="CF52" s="42" t="s">
        <v>191</v>
      </c>
      <c r="CG52" s="41" t="s">
        <v>0</v>
      </c>
      <c r="CH52" s="42" t="s">
        <v>191</v>
      </c>
      <c r="CI52" s="41" t="s">
        <v>0</v>
      </c>
      <c r="CJ52" s="42" t="s">
        <v>191</v>
      </c>
      <c r="CK52" s="41" t="s">
        <v>0</v>
      </c>
      <c r="CL52" s="42" t="s">
        <v>191</v>
      </c>
      <c r="CM52" s="41" t="s">
        <v>0</v>
      </c>
      <c r="CN52" s="42" t="s">
        <v>191</v>
      </c>
      <c r="CO52" s="41" t="s">
        <v>0</v>
      </c>
      <c r="CP52" s="42" t="s">
        <v>191</v>
      </c>
      <c r="CQ52" s="41" t="s">
        <v>0</v>
      </c>
      <c r="CR52" s="42" t="s">
        <v>191</v>
      </c>
      <c r="CS52" s="41" t="s">
        <v>0</v>
      </c>
      <c r="CT52" s="42" t="s">
        <v>191</v>
      </c>
      <c r="CU52" s="41" t="s">
        <v>0</v>
      </c>
      <c r="CV52" s="42" t="s">
        <v>191</v>
      </c>
      <c r="CW52" s="41" t="s">
        <v>0</v>
      </c>
      <c r="CX52" s="42" t="s">
        <v>191</v>
      </c>
      <c r="CY52" s="41" t="s">
        <v>0</v>
      </c>
      <c r="CZ52" s="42" t="s">
        <v>191</v>
      </c>
      <c r="DA52" s="41" t="s">
        <v>0</v>
      </c>
      <c r="DB52" s="42" t="s">
        <v>191</v>
      </c>
      <c r="DC52" s="41" t="s">
        <v>0</v>
      </c>
      <c r="DD52" s="42" t="s">
        <v>191</v>
      </c>
      <c r="DE52" s="41" t="s">
        <v>0</v>
      </c>
      <c r="DF52" s="42" t="s">
        <v>191</v>
      </c>
      <c r="DG52" s="41" t="s">
        <v>0</v>
      </c>
      <c r="DH52" s="42" t="s">
        <v>191</v>
      </c>
      <c r="DI52" s="41" t="s">
        <v>0</v>
      </c>
      <c r="DJ52" s="42" t="s">
        <v>191</v>
      </c>
      <c r="DK52" s="41" t="s">
        <v>0</v>
      </c>
      <c r="DL52" s="42" t="s">
        <v>191</v>
      </c>
    </row>
    <row r="53" spans="1:116" s="22" customFormat="1" x14ac:dyDescent="0.25">
      <c r="A53" s="32" t="s">
        <v>157</v>
      </c>
      <c r="B53" s="35" t="s">
        <v>203</v>
      </c>
      <c r="C53" s="46">
        <f t="shared" ref="C53:V53" si="9">+C15+C16+C17</f>
        <v>105</v>
      </c>
      <c r="D53" s="46">
        <f t="shared" si="9"/>
        <v>25066</v>
      </c>
      <c r="E53" s="46">
        <f t="shared" si="9"/>
        <v>109</v>
      </c>
      <c r="F53" s="46">
        <f t="shared" si="9"/>
        <v>26746</v>
      </c>
      <c r="G53" s="46">
        <f t="shared" si="9"/>
        <v>115</v>
      </c>
      <c r="H53" s="46">
        <f t="shared" si="9"/>
        <v>28991.899999999998</v>
      </c>
      <c r="I53" s="46">
        <f t="shared" si="9"/>
        <v>104</v>
      </c>
      <c r="J53" s="46">
        <f t="shared" si="9"/>
        <v>26577.899999999998</v>
      </c>
      <c r="K53" s="46">
        <f t="shared" si="9"/>
        <v>111</v>
      </c>
      <c r="L53" s="46">
        <f t="shared" si="9"/>
        <v>30007.899999999998</v>
      </c>
      <c r="M53" s="46">
        <f t="shared" si="9"/>
        <v>105</v>
      </c>
      <c r="N53" s="46">
        <f t="shared" si="9"/>
        <v>28428</v>
      </c>
      <c r="O53" s="46">
        <f t="shared" si="9"/>
        <v>98</v>
      </c>
      <c r="P53" s="46">
        <f t="shared" si="9"/>
        <v>27920</v>
      </c>
      <c r="Q53" s="46">
        <f t="shared" si="9"/>
        <v>101</v>
      </c>
      <c r="R53" s="46">
        <f t="shared" si="9"/>
        <v>28368.699999999997</v>
      </c>
      <c r="S53" s="46">
        <f t="shared" si="9"/>
        <v>101</v>
      </c>
      <c r="T53" s="46">
        <f t="shared" si="9"/>
        <v>26452</v>
      </c>
      <c r="U53" s="46">
        <f t="shared" si="9"/>
        <v>102</v>
      </c>
      <c r="V53" s="46">
        <f t="shared" si="9"/>
        <v>26944</v>
      </c>
      <c r="W53" s="46">
        <f>W15+W16+W17</f>
        <v>98</v>
      </c>
      <c r="X53" s="46">
        <f>X15+X16+X17</f>
        <v>26924</v>
      </c>
      <c r="Y53" s="46">
        <f>Y15+Y16+Y17</f>
        <v>101</v>
      </c>
      <c r="Z53" s="46">
        <f>Z15+Z16+Z17</f>
        <v>27372</v>
      </c>
      <c r="AA53" s="46">
        <f>+AA15+AA16+AA17</f>
        <v>102</v>
      </c>
      <c r="AB53" s="46">
        <f>+AB15+AB16+AB17</f>
        <v>27311</v>
      </c>
      <c r="AC53" s="46">
        <f>+AC15+AC16+AC17</f>
        <v>107</v>
      </c>
      <c r="AD53" s="46">
        <f>+AD15+AD16+AD17</f>
        <v>28028</v>
      </c>
      <c r="AE53" s="46">
        <f>AE15+AE16+AE17</f>
        <v>106</v>
      </c>
      <c r="AF53" s="46">
        <f>AF15+AF16+AF17</f>
        <v>27361</v>
      </c>
      <c r="AG53" s="46">
        <f>AG15+AG16+AG17</f>
        <v>114</v>
      </c>
      <c r="AH53" s="46">
        <f>AH15+AH16+AH17</f>
        <v>30217</v>
      </c>
      <c r="AI53" s="46">
        <f>+AI15+AI16+AI17</f>
        <v>104</v>
      </c>
      <c r="AJ53" s="46">
        <f>+AJ15+AJ16+AJ17</f>
        <v>27507</v>
      </c>
      <c r="AK53" s="46">
        <f>+AK15+AK16+AK17</f>
        <v>100</v>
      </c>
      <c r="AL53" s="46">
        <f>+AL15+AL16+AL17</f>
        <v>26421</v>
      </c>
      <c r="AM53" s="46">
        <v>98</v>
      </c>
      <c r="AN53" s="46">
        <v>25130</v>
      </c>
      <c r="AO53" s="46">
        <f t="shared" ref="AO53:AT53" si="10">+AO15+AO16+AO17</f>
        <v>94</v>
      </c>
      <c r="AP53" s="46">
        <f t="shared" si="10"/>
        <v>24326</v>
      </c>
      <c r="AQ53" s="46">
        <f t="shared" si="10"/>
        <v>91</v>
      </c>
      <c r="AR53" s="46">
        <f t="shared" si="10"/>
        <v>23785</v>
      </c>
      <c r="AS53" s="46">
        <f t="shared" si="10"/>
        <v>89</v>
      </c>
      <c r="AT53" s="46">
        <f t="shared" si="10"/>
        <v>22349</v>
      </c>
      <c r="AU53" s="46">
        <v>88</v>
      </c>
      <c r="AV53" s="46">
        <v>22338</v>
      </c>
      <c r="AW53" s="46">
        <v>89</v>
      </c>
      <c r="AX53" s="46">
        <v>22366</v>
      </c>
      <c r="AY53" s="46">
        <v>89</v>
      </c>
      <c r="AZ53" s="46">
        <v>22491</v>
      </c>
      <c r="BA53" s="46">
        <f t="shared" ref="BA53:BL53" si="11">+BA15+BA16+BA17</f>
        <v>87</v>
      </c>
      <c r="BB53" s="46">
        <f t="shared" si="11"/>
        <v>22363.95</v>
      </c>
      <c r="BC53" s="46">
        <f t="shared" si="11"/>
        <v>86</v>
      </c>
      <c r="BD53" s="46">
        <f t="shared" si="11"/>
        <v>22357.05</v>
      </c>
      <c r="BE53" s="46">
        <f t="shared" si="11"/>
        <v>82</v>
      </c>
      <c r="BF53" s="46">
        <f t="shared" si="11"/>
        <v>21212</v>
      </c>
      <c r="BG53" s="46">
        <f t="shared" si="11"/>
        <v>82</v>
      </c>
      <c r="BH53" s="46">
        <f t="shared" si="11"/>
        <v>21314.5</v>
      </c>
      <c r="BI53" s="46">
        <f t="shared" si="11"/>
        <v>82</v>
      </c>
      <c r="BJ53" s="46">
        <f t="shared" si="11"/>
        <v>21315.45</v>
      </c>
      <c r="BK53" s="46">
        <f t="shared" si="11"/>
        <v>77</v>
      </c>
      <c r="BL53" s="46">
        <f t="shared" si="11"/>
        <v>20287</v>
      </c>
      <c r="BM53" s="46">
        <f t="shared" ref="BM53:BR53" si="12">+BM15+BM16+BM17</f>
        <v>73</v>
      </c>
      <c r="BN53" s="46">
        <f t="shared" si="12"/>
        <v>19053.599999999999</v>
      </c>
      <c r="BO53" s="46">
        <f t="shared" si="12"/>
        <v>70</v>
      </c>
      <c r="BP53" s="46">
        <f t="shared" si="12"/>
        <v>18783.599999999999</v>
      </c>
      <c r="BQ53" s="46">
        <f t="shared" si="12"/>
        <v>67</v>
      </c>
      <c r="BR53" s="46">
        <f t="shared" si="12"/>
        <v>18581</v>
      </c>
      <c r="BS53" s="46">
        <f t="shared" ref="BS53:BX53" si="13">+BS15+BS16+BS17</f>
        <v>63</v>
      </c>
      <c r="BT53" s="46">
        <f t="shared" si="13"/>
        <v>17082.8</v>
      </c>
      <c r="BU53" s="46">
        <f t="shared" si="13"/>
        <v>58</v>
      </c>
      <c r="BV53" s="46">
        <f t="shared" si="13"/>
        <v>15981.3</v>
      </c>
      <c r="BW53" s="46">
        <f t="shared" si="13"/>
        <v>57</v>
      </c>
      <c r="BX53" s="46">
        <f t="shared" si="13"/>
        <v>15893</v>
      </c>
      <c r="BY53" s="46">
        <f t="shared" ref="BY53:CD53" si="14">+BY15+BY16+BY17</f>
        <v>56</v>
      </c>
      <c r="BZ53" s="46">
        <f t="shared" si="14"/>
        <v>15865.3</v>
      </c>
      <c r="CA53" s="46">
        <f t="shared" si="14"/>
        <v>54</v>
      </c>
      <c r="CB53" s="46">
        <f t="shared" si="14"/>
        <v>15828</v>
      </c>
      <c r="CC53" s="46">
        <f t="shared" si="14"/>
        <v>54</v>
      </c>
      <c r="CD53" s="46">
        <f t="shared" si="14"/>
        <v>15827.8</v>
      </c>
      <c r="CE53" s="46">
        <f t="shared" ref="CE53:CJ53" si="15">+CE15+CE16+CE17</f>
        <v>53</v>
      </c>
      <c r="CF53" s="46">
        <f t="shared" si="15"/>
        <v>15597.8</v>
      </c>
      <c r="CG53" s="46">
        <f t="shared" si="15"/>
        <v>51</v>
      </c>
      <c r="CH53" s="46">
        <f t="shared" si="15"/>
        <v>15433.8</v>
      </c>
      <c r="CI53" s="46">
        <f t="shared" si="15"/>
        <v>46</v>
      </c>
      <c r="CJ53" s="46">
        <f t="shared" si="15"/>
        <v>14275</v>
      </c>
      <c r="CK53" s="46">
        <f>+CK15+CK16+CK17</f>
        <v>46</v>
      </c>
      <c r="CL53" s="46">
        <f>+CL15+CL16+CL17</f>
        <v>13634.6</v>
      </c>
      <c r="CM53" s="46">
        <f>+CM15+CM16+CM17</f>
        <v>41</v>
      </c>
      <c r="CN53" s="46">
        <f>+CN15+CN16+CN17</f>
        <v>12652.6</v>
      </c>
      <c r="CO53" s="46">
        <v>39</v>
      </c>
      <c r="CP53" s="46">
        <v>12368.099999999999</v>
      </c>
      <c r="CQ53" s="46">
        <v>37</v>
      </c>
      <c r="CR53" s="46">
        <v>12307.099999999999</v>
      </c>
      <c r="CS53" s="46">
        <v>36</v>
      </c>
      <c r="CT53" s="46">
        <v>12252.099999999999</v>
      </c>
      <c r="CU53" s="46">
        <v>36</v>
      </c>
      <c r="CV53" s="46">
        <v>12252.1</v>
      </c>
      <c r="CW53" s="46">
        <v>35</v>
      </c>
      <c r="CX53" s="46">
        <v>11912.1</v>
      </c>
      <c r="CY53" s="46">
        <v>33</v>
      </c>
      <c r="CZ53" s="46">
        <v>11475.099999999999</v>
      </c>
      <c r="DA53" s="46">
        <v>26</v>
      </c>
      <c r="DB53" s="46">
        <v>7723.1</v>
      </c>
      <c r="DC53" s="46">
        <v>25</v>
      </c>
      <c r="DD53" s="46">
        <v>6601.1</v>
      </c>
      <c r="DE53" s="46">
        <v>24</v>
      </c>
      <c r="DF53" s="46">
        <v>6573.1</v>
      </c>
      <c r="DG53" s="46">
        <v>24</v>
      </c>
      <c r="DH53" s="46">
        <v>6573.1</v>
      </c>
      <c r="DI53" s="46">
        <v>23</v>
      </c>
      <c r="DJ53" s="46">
        <v>6546.4</v>
      </c>
      <c r="DK53" s="46">
        <v>23</v>
      </c>
      <c r="DL53" s="46">
        <v>6546.4</v>
      </c>
    </row>
    <row r="54" spans="1:116" x14ac:dyDescent="0.25">
      <c r="A54" s="31" t="s">
        <v>206</v>
      </c>
      <c r="B54" s="34" t="s">
        <v>207</v>
      </c>
      <c r="C54" s="12">
        <f t="shared" ref="C54:L54" si="16">C43</f>
        <v>3</v>
      </c>
      <c r="D54" s="12">
        <f t="shared" si="16"/>
        <v>20</v>
      </c>
      <c r="E54" s="12">
        <f t="shared" si="16"/>
        <v>4</v>
      </c>
      <c r="F54" s="12">
        <f t="shared" si="16"/>
        <v>24</v>
      </c>
      <c r="G54" s="12">
        <f t="shared" si="16"/>
        <v>4</v>
      </c>
      <c r="H54" s="12">
        <f t="shared" si="16"/>
        <v>23.5</v>
      </c>
      <c r="I54" s="12">
        <f t="shared" si="16"/>
        <v>4</v>
      </c>
      <c r="J54" s="12">
        <f t="shared" si="16"/>
        <v>23.5</v>
      </c>
      <c r="K54" s="12">
        <f t="shared" si="16"/>
        <v>4</v>
      </c>
      <c r="L54" s="12">
        <f t="shared" si="16"/>
        <v>23.5</v>
      </c>
      <c r="M54" s="12">
        <f>M43+M45</f>
        <v>5</v>
      </c>
      <c r="N54" s="12">
        <f>N43+N45</f>
        <v>2324</v>
      </c>
      <c r="O54" s="12">
        <f t="shared" ref="O54:V54" si="17">O43+O45+O44</f>
        <v>7</v>
      </c>
      <c r="P54" s="12">
        <f t="shared" si="17"/>
        <v>2424</v>
      </c>
      <c r="Q54" s="12">
        <f t="shared" si="17"/>
        <v>7</v>
      </c>
      <c r="R54" s="12">
        <f t="shared" si="17"/>
        <v>2424</v>
      </c>
      <c r="S54" s="12">
        <f t="shared" si="17"/>
        <v>8</v>
      </c>
      <c r="T54" s="12">
        <f t="shared" si="17"/>
        <v>2473</v>
      </c>
      <c r="U54" s="12">
        <f t="shared" si="17"/>
        <v>8</v>
      </c>
      <c r="V54" s="12">
        <f t="shared" si="17"/>
        <v>2473</v>
      </c>
      <c r="W54" s="12">
        <f>W43+W44+W45</f>
        <v>9</v>
      </c>
      <c r="X54" s="12">
        <f>X43+X44+X45</f>
        <v>3383</v>
      </c>
      <c r="Y54" s="12">
        <f>Y43+Y44+Y45</f>
        <v>9</v>
      </c>
      <c r="Z54" s="12">
        <f>Z43+Z44+Z45</f>
        <v>3383</v>
      </c>
      <c r="AA54" s="12">
        <f>AA43+AA45+AA44</f>
        <v>9</v>
      </c>
      <c r="AB54" s="12">
        <f>AB43+AB45+AB44</f>
        <v>3383</v>
      </c>
      <c r="AC54" s="12">
        <f>AC43+AC45+AC44</f>
        <v>8</v>
      </c>
      <c r="AD54" s="12">
        <f>AD43+AD45+AD44</f>
        <v>1083</v>
      </c>
      <c r="AE54" s="12">
        <f>AE43+AE44+AE45</f>
        <v>9</v>
      </c>
      <c r="AF54" s="12">
        <f>AF43+AF44+AF45</f>
        <v>3383</v>
      </c>
      <c r="AG54" s="12">
        <f>AG43+AG44+AG45</f>
        <v>9</v>
      </c>
      <c r="AH54" s="12">
        <f>AH43+AH44+AH45</f>
        <v>3383.4</v>
      </c>
      <c r="AI54" s="12">
        <f>AI43+AI45+AI44</f>
        <v>9</v>
      </c>
      <c r="AJ54" s="12">
        <f>AJ43+AJ45+AJ44</f>
        <v>3383.4</v>
      </c>
      <c r="AK54" s="12">
        <f>AK43+AK45+AK44</f>
        <v>9</v>
      </c>
      <c r="AL54" s="12">
        <f>AL43+AL45+AL44</f>
        <v>3383.4</v>
      </c>
      <c r="AM54" s="12">
        <v>7</v>
      </c>
      <c r="AN54" s="12">
        <v>3283</v>
      </c>
      <c r="AO54" s="12">
        <f t="shared" ref="AO54:AT54" si="18">AO43+AO45+AO44</f>
        <v>7</v>
      </c>
      <c r="AP54" s="12">
        <f t="shared" si="18"/>
        <v>3283</v>
      </c>
      <c r="AQ54" s="12">
        <f t="shared" si="18"/>
        <v>7</v>
      </c>
      <c r="AR54" s="12">
        <f t="shared" si="18"/>
        <v>3283</v>
      </c>
      <c r="AS54" s="12">
        <f t="shared" si="18"/>
        <v>7</v>
      </c>
      <c r="AT54" s="12">
        <f t="shared" si="18"/>
        <v>3283</v>
      </c>
      <c r="AU54" s="12">
        <v>7</v>
      </c>
      <c r="AV54" s="12">
        <v>3283</v>
      </c>
      <c r="AW54" s="12">
        <v>7</v>
      </c>
      <c r="AX54" s="12">
        <v>3283</v>
      </c>
      <c r="AY54" s="12">
        <v>6</v>
      </c>
      <c r="AZ54" s="12">
        <v>3233</v>
      </c>
      <c r="BA54" s="12">
        <f t="shared" ref="BA54:BL54" si="19">BA43+BA45+BA44</f>
        <v>6</v>
      </c>
      <c r="BB54" s="12">
        <f t="shared" si="19"/>
        <v>3234</v>
      </c>
      <c r="BC54" s="12">
        <f t="shared" si="19"/>
        <v>6</v>
      </c>
      <c r="BD54" s="12">
        <f t="shared" si="19"/>
        <v>3234</v>
      </c>
      <c r="BE54" s="12">
        <f t="shared" si="19"/>
        <v>4</v>
      </c>
      <c r="BF54" s="12">
        <f t="shared" si="19"/>
        <v>3228</v>
      </c>
      <c r="BG54" s="12">
        <f t="shared" si="19"/>
        <v>4</v>
      </c>
      <c r="BH54" s="12">
        <f t="shared" si="19"/>
        <v>3228</v>
      </c>
      <c r="BI54" s="12">
        <f t="shared" si="19"/>
        <v>4</v>
      </c>
      <c r="BJ54" s="12">
        <f t="shared" si="19"/>
        <v>3228</v>
      </c>
      <c r="BK54" s="12">
        <f t="shared" si="19"/>
        <v>4</v>
      </c>
      <c r="BL54" s="12">
        <f t="shared" si="19"/>
        <v>3228</v>
      </c>
      <c r="BM54" s="12">
        <f t="shared" ref="BM54:BR54" si="20">BM43+BM45+BM44</f>
        <v>4</v>
      </c>
      <c r="BN54" s="12">
        <f t="shared" si="20"/>
        <v>3227.5</v>
      </c>
      <c r="BO54" s="12">
        <f t="shared" si="20"/>
        <v>4</v>
      </c>
      <c r="BP54" s="12">
        <f t="shared" si="20"/>
        <v>3228</v>
      </c>
      <c r="BQ54" s="12">
        <f t="shared" si="20"/>
        <v>4</v>
      </c>
      <c r="BR54" s="12">
        <f t="shared" si="20"/>
        <v>3228</v>
      </c>
      <c r="BS54" s="12">
        <f t="shared" ref="BS54:BX54" si="21">BS43+BS45+BS44</f>
        <v>4</v>
      </c>
      <c r="BT54" s="12">
        <f t="shared" si="21"/>
        <v>3228</v>
      </c>
      <c r="BU54" s="12">
        <f t="shared" si="21"/>
        <v>4</v>
      </c>
      <c r="BV54" s="12">
        <f t="shared" si="21"/>
        <v>3227.5</v>
      </c>
      <c r="BW54" s="12">
        <f t="shared" si="21"/>
        <v>4</v>
      </c>
      <c r="BX54" s="12">
        <f t="shared" si="21"/>
        <v>3227.5</v>
      </c>
      <c r="BY54" s="12">
        <f t="shared" ref="BY54:CD54" si="22">BY43+BY45+BY44</f>
        <v>4</v>
      </c>
      <c r="BZ54" s="12">
        <f t="shared" si="22"/>
        <v>3227.5</v>
      </c>
      <c r="CA54" s="12">
        <f t="shared" si="22"/>
        <v>3</v>
      </c>
      <c r="CB54" s="12">
        <f t="shared" si="22"/>
        <v>3212.5</v>
      </c>
      <c r="CC54" s="12">
        <f t="shared" si="22"/>
        <v>3</v>
      </c>
      <c r="CD54" s="12">
        <f t="shared" si="22"/>
        <v>3212.5</v>
      </c>
      <c r="CE54" s="12">
        <f t="shared" ref="CE54:CJ54" si="23">CE43+CE45+CE44</f>
        <v>3</v>
      </c>
      <c r="CF54" s="12">
        <f t="shared" si="23"/>
        <v>3212.5</v>
      </c>
      <c r="CG54" s="12">
        <f t="shared" si="23"/>
        <v>3</v>
      </c>
      <c r="CH54" s="12">
        <f t="shared" si="23"/>
        <v>3212.5</v>
      </c>
      <c r="CI54" s="12">
        <f t="shared" si="23"/>
        <v>2</v>
      </c>
      <c r="CJ54" s="12">
        <f t="shared" si="23"/>
        <v>3210</v>
      </c>
      <c r="CK54" s="12">
        <f>CK43+CK45+CK44</f>
        <v>2</v>
      </c>
      <c r="CL54" s="12">
        <f>CL43+CL45+CL44</f>
        <v>3210</v>
      </c>
      <c r="CM54" s="12">
        <f>CM43+CM45+CM44</f>
        <v>2</v>
      </c>
      <c r="CN54" s="12">
        <f>CN43+CN45+CN44</f>
        <v>3210</v>
      </c>
      <c r="CO54" s="12">
        <v>2</v>
      </c>
      <c r="CP54" s="12">
        <v>3210</v>
      </c>
      <c r="CQ54" s="12">
        <v>2</v>
      </c>
      <c r="CR54" s="12">
        <v>3210</v>
      </c>
      <c r="CS54" s="12">
        <v>2</v>
      </c>
      <c r="CT54" s="12">
        <v>3210</v>
      </c>
      <c r="CU54" s="12">
        <v>2</v>
      </c>
      <c r="CV54" s="12">
        <v>3210</v>
      </c>
      <c r="CW54" s="23">
        <v>2</v>
      </c>
      <c r="CX54" s="23">
        <v>3210</v>
      </c>
      <c r="CY54" s="12">
        <v>2</v>
      </c>
      <c r="CZ54" s="12">
        <v>3210</v>
      </c>
      <c r="DA54" s="12">
        <v>2</v>
      </c>
      <c r="DB54" s="12">
        <v>3210</v>
      </c>
      <c r="DC54" s="12">
        <v>2</v>
      </c>
      <c r="DD54" s="12">
        <v>3210</v>
      </c>
      <c r="DE54" s="23">
        <v>2</v>
      </c>
      <c r="DF54" s="23">
        <v>3210</v>
      </c>
      <c r="DG54" s="23">
        <v>2</v>
      </c>
      <c r="DH54" s="23">
        <v>3210</v>
      </c>
      <c r="DI54" s="12">
        <v>2</v>
      </c>
      <c r="DJ54" s="12">
        <v>3210</v>
      </c>
      <c r="DK54" s="12">
        <v>2</v>
      </c>
      <c r="DL54" s="12">
        <v>3210</v>
      </c>
    </row>
    <row r="55" spans="1:116" x14ac:dyDescent="0.25">
      <c r="A55" s="31" t="s">
        <v>204</v>
      </c>
      <c r="B55" s="34" t="s">
        <v>205</v>
      </c>
      <c r="C55" s="43">
        <f t="shared" ref="C55:V55" si="24">SUM(C24:C28)</f>
        <v>379</v>
      </c>
      <c r="D55" s="43">
        <f t="shared" si="24"/>
        <v>15217</v>
      </c>
      <c r="E55" s="43">
        <f t="shared" si="24"/>
        <v>981</v>
      </c>
      <c r="F55" s="43">
        <f t="shared" si="24"/>
        <v>57508</v>
      </c>
      <c r="G55" s="43">
        <f t="shared" si="24"/>
        <v>2425</v>
      </c>
      <c r="H55" s="43">
        <f t="shared" si="24"/>
        <v>173803.57000000007</v>
      </c>
      <c r="I55" s="43">
        <f t="shared" si="24"/>
        <v>2725</v>
      </c>
      <c r="J55" s="43">
        <f t="shared" si="24"/>
        <v>203866.48999999985</v>
      </c>
      <c r="K55" s="43">
        <f t="shared" si="24"/>
        <v>2904</v>
      </c>
      <c r="L55" s="43">
        <f t="shared" si="24"/>
        <v>218914.30999999982</v>
      </c>
      <c r="M55" s="43">
        <f t="shared" si="24"/>
        <v>3102</v>
      </c>
      <c r="N55" s="43">
        <f t="shared" si="24"/>
        <v>237766</v>
      </c>
      <c r="O55" s="43">
        <f t="shared" si="24"/>
        <v>3233</v>
      </c>
      <c r="P55" s="43">
        <f t="shared" si="24"/>
        <v>246962</v>
      </c>
      <c r="Q55" s="43">
        <f t="shared" si="24"/>
        <v>3287</v>
      </c>
      <c r="R55" s="43">
        <f t="shared" si="24"/>
        <v>253493.30999999953</v>
      </c>
      <c r="S55" s="43">
        <f t="shared" si="24"/>
        <v>3307</v>
      </c>
      <c r="T55" s="43">
        <f t="shared" si="24"/>
        <v>254571</v>
      </c>
      <c r="U55" s="43">
        <f t="shared" si="24"/>
        <v>3313</v>
      </c>
      <c r="V55" s="43">
        <f t="shared" si="24"/>
        <v>255933.8</v>
      </c>
      <c r="W55" s="43">
        <f>W24+W25+W27+W28</f>
        <v>3322</v>
      </c>
      <c r="X55" s="43">
        <f>X24+X25+X27+X28</f>
        <v>252621</v>
      </c>
      <c r="Y55" s="43">
        <f>Y24+Y25+Y27+Y28</f>
        <v>3311</v>
      </c>
      <c r="Z55" s="43">
        <f>Z24+Z25+Z27+Z28</f>
        <v>255850</v>
      </c>
      <c r="AA55" s="43">
        <f>SUM(AA24:AA28)</f>
        <v>3330</v>
      </c>
      <c r="AB55" s="43">
        <f>SUM(AB24:AB28)</f>
        <v>255924</v>
      </c>
      <c r="AC55" s="43">
        <f>SUM(AC24:AC28)</f>
        <v>3340</v>
      </c>
      <c r="AD55" s="43">
        <f>SUM(AD24:AD28)</f>
        <v>256613</v>
      </c>
      <c r="AE55" s="43">
        <f>AE24+AE25+AE27+AE28</f>
        <v>3339</v>
      </c>
      <c r="AF55" s="43">
        <f>AF24+AF25+AF27+AF28</f>
        <v>256842</v>
      </c>
      <c r="AG55" s="43">
        <f>AG24+AG25+AG27+AG28</f>
        <v>3331</v>
      </c>
      <c r="AH55" s="43">
        <f>AH24+AH25+AH27+AH28</f>
        <v>255491.43</v>
      </c>
      <c r="AI55" s="43">
        <f>SUM(AI24:AI28)</f>
        <v>3326</v>
      </c>
      <c r="AJ55" s="43">
        <f>SUM(AJ24:AJ28)</f>
        <v>255283</v>
      </c>
      <c r="AK55" s="43">
        <f>SUM(AK24:AK28)</f>
        <v>3325</v>
      </c>
      <c r="AL55" s="43">
        <f>SUM(AL24:AL28)</f>
        <v>255848</v>
      </c>
      <c r="AM55" s="43">
        <v>3323</v>
      </c>
      <c r="AN55" s="43">
        <v>255326</v>
      </c>
      <c r="AO55" s="43">
        <f t="shared" ref="AO55:AT55" si="25">SUM(AO24:AO28)</f>
        <v>3318</v>
      </c>
      <c r="AP55" s="43">
        <f t="shared" si="25"/>
        <v>255484</v>
      </c>
      <c r="AQ55" s="43">
        <f t="shared" si="25"/>
        <v>3320</v>
      </c>
      <c r="AR55" s="43">
        <f t="shared" si="25"/>
        <v>258009</v>
      </c>
      <c r="AS55" s="43">
        <f t="shared" si="25"/>
        <v>3326</v>
      </c>
      <c r="AT55" s="43">
        <f t="shared" si="25"/>
        <v>258654</v>
      </c>
      <c r="AU55" s="43">
        <v>3294</v>
      </c>
      <c r="AV55" s="43">
        <v>255611</v>
      </c>
      <c r="AW55" s="43">
        <v>3293</v>
      </c>
      <c r="AX55" s="43">
        <v>255542</v>
      </c>
      <c r="AY55" s="43">
        <v>3295</v>
      </c>
      <c r="AZ55" s="43">
        <v>255724</v>
      </c>
      <c r="BA55" s="43">
        <f t="shared" ref="BA55:BL55" si="26">SUM(BA24:BA28)</f>
        <v>3278</v>
      </c>
      <c r="BB55" s="43">
        <f t="shared" si="26"/>
        <v>254495</v>
      </c>
      <c r="BC55" s="43">
        <f t="shared" si="26"/>
        <v>3257</v>
      </c>
      <c r="BD55" s="43">
        <f t="shared" si="26"/>
        <v>253834.83000000002</v>
      </c>
      <c r="BE55" s="43">
        <f t="shared" si="26"/>
        <v>3260</v>
      </c>
      <c r="BF55" s="43">
        <f t="shared" si="26"/>
        <v>254012</v>
      </c>
      <c r="BG55" s="43">
        <f t="shared" si="26"/>
        <v>3259</v>
      </c>
      <c r="BH55" s="43">
        <f t="shared" si="26"/>
        <v>253982.20999999967</v>
      </c>
      <c r="BI55" s="43">
        <f t="shared" si="26"/>
        <v>3254</v>
      </c>
      <c r="BJ55" s="43">
        <f t="shared" si="26"/>
        <v>253859.02999999968</v>
      </c>
      <c r="BK55" s="43">
        <f t="shared" si="26"/>
        <v>3245</v>
      </c>
      <c r="BL55" s="43">
        <f t="shared" si="26"/>
        <v>253610</v>
      </c>
      <c r="BM55" s="43">
        <f t="shared" ref="BM55:BR55" si="27">SUM(BM24:BM28)</f>
        <v>3245</v>
      </c>
      <c r="BN55" s="43">
        <f t="shared" si="27"/>
        <v>253184.78999999972</v>
      </c>
      <c r="BO55" s="43">
        <f t="shared" si="27"/>
        <v>3232</v>
      </c>
      <c r="BP55" s="43">
        <f t="shared" si="27"/>
        <v>252662.29999999978</v>
      </c>
      <c r="BQ55" s="43">
        <f t="shared" si="27"/>
        <v>3223</v>
      </c>
      <c r="BR55" s="43">
        <f t="shared" si="27"/>
        <v>252467</v>
      </c>
      <c r="BS55" s="43">
        <f t="shared" ref="BS55:BX55" si="28">SUM(BS24:BS28)</f>
        <v>3215</v>
      </c>
      <c r="BT55" s="43">
        <f t="shared" si="28"/>
        <v>252077.01999999981</v>
      </c>
      <c r="BU55" s="43">
        <f t="shared" si="28"/>
        <v>3207</v>
      </c>
      <c r="BV55" s="43">
        <f t="shared" si="28"/>
        <v>251557.87999999986</v>
      </c>
      <c r="BW55" s="43">
        <f t="shared" si="28"/>
        <v>3194</v>
      </c>
      <c r="BX55" s="43">
        <f t="shared" si="28"/>
        <v>250983.62999999992</v>
      </c>
      <c r="BY55" s="43">
        <f t="shared" ref="BY55:CD55" si="29">SUM(BY24:BY28)</f>
        <v>3189</v>
      </c>
      <c r="BZ55" s="43">
        <f t="shared" si="29"/>
        <v>250733.83999999991</v>
      </c>
      <c r="CA55" s="43">
        <f t="shared" si="29"/>
        <v>3175</v>
      </c>
      <c r="CB55" s="43">
        <f t="shared" si="29"/>
        <v>252951.4299999997</v>
      </c>
      <c r="CC55" s="43">
        <f t="shared" si="29"/>
        <v>3165</v>
      </c>
      <c r="CD55" s="43">
        <f t="shared" si="29"/>
        <v>253478.48999999964</v>
      </c>
      <c r="CE55" s="43">
        <f t="shared" ref="CE55:CJ55" si="30">SUM(CE24:CE28)</f>
        <v>3132</v>
      </c>
      <c r="CF55" s="43">
        <f t="shared" si="30"/>
        <v>249816.19999999998</v>
      </c>
      <c r="CG55" s="43">
        <f t="shared" si="30"/>
        <v>3117</v>
      </c>
      <c r="CH55" s="43">
        <f t="shared" si="30"/>
        <v>248150.1499999997</v>
      </c>
      <c r="CI55" s="43">
        <f t="shared" si="30"/>
        <v>3086</v>
      </c>
      <c r="CJ55" s="43">
        <f t="shared" si="30"/>
        <v>248638.95</v>
      </c>
      <c r="CK55" s="43">
        <f>SUM(CK24:CK28)</f>
        <v>3073</v>
      </c>
      <c r="CL55" s="43">
        <f>SUM(CL24:CL28)</f>
        <v>247521.03999999998</v>
      </c>
      <c r="CM55" s="43">
        <f>SUM(CM24:CM28)</f>
        <v>3048</v>
      </c>
      <c r="CN55" s="43">
        <f>SUM(CN24:CN28)</f>
        <v>246562.84999999998</v>
      </c>
      <c r="CO55" s="43">
        <v>3024</v>
      </c>
      <c r="CP55" s="43">
        <v>245613.37000000066</v>
      </c>
      <c r="CQ55" s="43">
        <v>2995</v>
      </c>
      <c r="CR55" s="43">
        <v>245481.42000000074</v>
      </c>
      <c r="CS55" s="43">
        <v>2989</v>
      </c>
      <c r="CT55" s="43">
        <v>245454.58000000063</v>
      </c>
      <c r="CU55" s="43">
        <v>2983</v>
      </c>
      <c r="CV55" s="43">
        <v>243855.15000000113</v>
      </c>
      <c r="CW55" s="55">
        <v>2945</v>
      </c>
      <c r="CX55" s="55">
        <v>241896.50000000105</v>
      </c>
      <c r="CY55" s="43">
        <v>2913</v>
      </c>
      <c r="CZ55" s="43">
        <v>241056.27000000054</v>
      </c>
      <c r="DA55" s="43">
        <v>2847</v>
      </c>
      <c r="DB55" s="43">
        <v>236848.65</v>
      </c>
      <c r="DC55" s="43">
        <v>2812</v>
      </c>
      <c r="DD55" s="43">
        <v>236617.37</v>
      </c>
      <c r="DE55" s="55">
        <v>2753</v>
      </c>
      <c r="DF55" s="55">
        <v>228906.54</v>
      </c>
      <c r="DG55" s="55">
        <v>2641</v>
      </c>
      <c r="DH55" s="55">
        <v>222128.14</v>
      </c>
      <c r="DI55" s="43">
        <v>2515</v>
      </c>
      <c r="DJ55" s="43">
        <v>213087.26000000013</v>
      </c>
      <c r="DK55" s="43">
        <v>2253</v>
      </c>
      <c r="DL55" s="43">
        <v>197174.93000000005</v>
      </c>
    </row>
    <row r="56" spans="1:116" x14ac:dyDescent="0.25">
      <c r="A56" s="31" t="s">
        <v>208</v>
      </c>
      <c r="B56" s="34" t="s">
        <v>209</v>
      </c>
      <c r="C56" s="12">
        <f t="shared" ref="C56:N56" si="31">C19+C20+C21+C39+C42</f>
        <v>2</v>
      </c>
      <c r="D56" s="12">
        <f t="shared" si="31"/>
        <v>690</v>
      </c>
      <c r="E56" s="12">
        <f t="shared" si="31"/>
        <v>4</v>
      </c>
      <c r="F56" s="12">
        <f t="shared" si="31"/>
        <v>7380</v>
      </c>
      <c r="G56" s="12">
        <f t="shared" si="31"/>
        <v>5</v>
      </c>
      <c r="H56" s="12">
        <f t="shared" si="31"/>
        <v>120804</v>
      </c>
      <c r="I56" s="12">
        <f t="shared" si="31"/>
        <v>6</v>
      </c>
      <c r="J56" s="12">
        <f t="shared" si="31"/>
        <v>120976</v>
      </c>
      <c r="K56" s="12">
        <f t="shared" si="31"/>
        <v>8</v>
      </c>
      <c r="L56" s="12">
        <f t="shared" si="31"/>
        <v>122426</v>
      </c>
      <c r="M56" s="12">
        <f t="shared" si="31"/>
        <v>8</v>
      </c>
      <c r="N56" s="12">
        <f t="shared" si="31"/>
        <v>122426</v>
      </c>
      <c r="O56" s="12">
        <f t="shared" ref="O56:V56" si="32">O19+O20+O21+O39+O42+O40</f>
        <v>10</v>
      </c>
      <c r="P56" s="12">
        <f t="shared" si="32"/>
        <v>122830</v>
      </c>
      <c r="Q56" s="12">
        <f t="shared" si="32"/>
        <v>13</v>
      </c>
      <c r="R56" s="12">
        <f t="shared" si="32"/>
        <v>123775.5</v>
      </c>
      <c r="S56" s="12">
        <f t="shared" si="32"/>
        <v>15</v>
      </c>
      <c r="T56" s="12">
        <f t="shared" si="32"/>
        <v>125011</v>
      </c>
      <c r="U56" s="12">
        <f t="shared" si="32"/>
        <v>15</v>
      </c>
      <c r="V56" s="12">
        <f t="shared" si="32"/>
        <v>125010.5</v>
      </c>
      <c r="W56" s="12">
        <f>W19+W20+W21+W39+W40+W42</f>
        <v>19</v>
      </c>
      <c r="X56" s="12">
        <f>X19+X20+X21+X39+X40+X42</f>
        <v>125194</v>
      </c>
      <c r="Y56" s="12">
        <f>Y21+Y19+Y20+Y39+Y40+Y42</f>
        <v>33</v>
      </c>
      <c r="Z56" s="12">
        <f>Z21+Z19+Z20+Z39+Z40+Z42</f>
        <v>22373</v>
      </c>
      <c r="AA56" s="12">
        <f>AA19+AA20+AA21+AA39+AA42+AA40</f>
        <v>39</v>
      </c>
      <c r="AB56" s="12">
        <f>AB19+AB20+AB21+AB39+AB42+AB40</f>
        <v>22837</v>
      </c>
      <c r="AC56" s="12">
        <f>AC19+AC20+AC21+AC39+AC42+AC40</f>
        <v>42</v>
      </c>
      <c r="AD56" s="12">
        <f>AD19+AD20+AD21+AD39+AD42+AD40</f>
        <v>23260</v>
      </c>
      <c r="AE56" s="12">
        <f>AE19+AE20+AE21+AE39+AE40+AE41+AE42</f>
        <v>41</v>
      </c>
      <c r="AF56" s="12">
        <f>AF19+AF20+AF21+AF39+AF40+AF41+AF42</f>
        <v>22779</v>
      </c>
      <c r="AG56" s="12">
        <f>AG21+AG19+AG20+AG39+AG40+AG42+AG41</f>
        <v>42</v>
      </c>
      <c r="AH56" s="12">
        <f>AH21+AH19+AH20+AH39+AH40+AH42+AH41</f>
        <v>23260.400000000001</v>
      </c>
      <c r="AI56" s="12">
        <f>AI19+AI20+AI21+AI39+AI42+AI40+AI41</f>
        <v>43</v>
      </c>
      <c r="AJ56" s="12">
        <f>AJ19+AJ20+AJ21+AJ39+AJ42+AJ40+AJ41</f>
        <v>23300.400000000001</v>
      </c>
      <c r="AK56" s="12">
        <f>AK19+AK20+AK21+AK39+AK42+AK40+AK41</f>
        <v>43</v>
      </c>
      <c r="AL56" s="12">
        <f>AL19+AL20+AL21+AL39+AL42+AL40+AL41</f>
        <v>23310.400000000001</v>
      </c>
      <c r="AM56" s="12">
        <v>42</v>
      </c>
      <c r="AN56" s="12">
        <v>23118</v>
      </c>
      <c r="AO56" s="12">
        <f t="shared" ref="AO56:AT56" si="33">AO19+AO20+AO21+AO39+AO42+AO40+AO41</f>
        <v>42</v>
      </c>
      <c r="AP56" s="12">
        <f t="shared" si="33"/>
        <v>23260</v>
      </c>
      <c r="AQ56" s="12">
        <f t="shared" si="33"/>
        <v>42</v>
      </c>
      <c r="AR56" s="12">
        <f t="shared" si="33"/>
        <v>23260</v>
      </c>
      <c r="AS56" s="12">
        <f t="shared" si="33"/>
        <v>42</v>
      </c>
      <c r="AT56" s="12">
        <f t="shared" si="33"/>
        <v>23260</v>
      </c>
      <c r="AU56" s="12">
        <v>41</v>
      </c>
      <c r="AV56" s="12">
        <v>23171</v>
      </c>
      <c r="AW56" s="12">
        <v>42</v>
      </c>
      <c r="AX56" s="12">
        <v>23260</v>
      </c>
      <c r="AY56" s="12">
        <v>41</v>
      </c>
      <c r="AZ56" s="12">
        <v>22711</v>
      </c>
      <c r="BA56" s="12">
        <f t="shared" ref="BA56:BL56" si="34">BA19+BA20+BA21+BA39+BA42+BA40+BA41</f>
        <v>41</v>
      </c>
      <c r="BB56" s="12">
        <f t="shared" si="34"/>
        <v>22710</v>
      </c>
      <c r="BC56" s="12">
        <f t="shared" si="34"/>
        <v>41</v>
      </c>
      <c r="BD56" s="12">
        <f t="shared" si="34"/>
        <v>22710.400000000001</v>
      </c>
      <c r="BE56" s="12">
        <f t="shared" si="34"/>
        <v>41</v>
      </c>
      <c r="BF56" s="12">
        <f t="shared" si="34"/>
        <v>22710</v>
      </c>
      <c r="BG56" s="12">
        <f t="shared" si="34"/>
        <v>41</v>
      </c>
      <c r="BH56" s="12">
        <f t="shared" si="34"/>
        <v>22710</v>
      </c>
      <c r="BI56" s="12">
        <f t="shared" si="34"/>
        <v>41</v>
      </c>
      <c r="BJ56" s="12">
        <f t="shared" si="34"/>
        <v>22710.100000000002</v>
      </c>
      <c r="BK56" s="12">
        <f t="shared" si="34"/>
        <v>41</v>
      </c>
      <c r="BL56" s="12">
        <f t="shared" si="34"/>
        <v>22710.400000000001</v>
      </c>
      <c r="BM56" s="12">
        <f t="shared" ref="BM56:BR56" si="35">BM19+BM20+BM21+BM39+BM42+BM40+BM41</f>
        <v>40</v>
      </c>
      <c r="BN56" s="12">
        <f t="shared" si="35"/>
        <v>22670.500000000004</v>
      </c>
      <c r="BO56" s="12">
        <f t="shared" si="35"/>
        <v>40</v>
      </c>
      <c r="BP56" s="12">
        <f t="shared" si="35"/>
        <v>22669.9</v>
      </c>
      <c r="BQ56" s="12">
        <f t="shared" si="35"/>
        <v>38</v>
      </c>
      <c r="BR56" s="12">
        <f t="shared" si="35"/>
        <v>22439.9</v>
      </c>
      <c r="BS56" s="12">
        <f t="shared" ref="BS56:BX56" si="36">BS19+BS20+BS21+BS39+BS42+BS40+BS41</f>
        <v>36</v>
      </c>
      <c r="BT56" s="12">
        <f t="shared" si="36"/>
        <v>22218</v>
      </c>
      <c r="BU56" s="12">
        <f t="shared" si="36"/>
        <v>36</v>
      </c>
      <c r="BV56" s="12">
        <f t="shared" si="36"/>
        <v>22218</v>
      </c>
      <c r="BW56" s="12">
        <f t="shared" si="36"/>
        <v>35</v>
      </c>
      <c r="BX56" s="12">
        <f t="shared" si="36"/>
        <v>21678</v>
      </c>
      <c r="BY56" s="12">
        <f t="shared" ref="BY56:CD56" si="37">BY19+BY20+BY21+BY39+BY42+BY40+BY41</f>
        <v>35</v>
      </c>
      <c r="BZ56" s="12">
        <f t="shared" si="37"/>
        <v>21678</v>
      </c>
      <c r="CA56" s="12">
        <f t="shared" si="37"/>
        <v>34</v>
      </c>
      <c r="CB56" s="12">
        <f t="shared" si="37"/>
        <v>21675</v>
      </c>
      <c r="CC56" s="12">
        <f t="shared" si="37"/>
        <v>34</v>
      </c>
      <c r="CD56" s="12">
        <f t="shared" si="37"/>
        <v>21675.4</v>
      </c>
      <c r="CE56" s="12">
        <f t="shared" ref="CE56:CJ56" si="38">CE19+CE20+CE21+CE39+CE42+CE40+CE41</f>
        <v>33</v>
      </c>
      <c r="CF56" s="12">
        <f t="shared" si="38"/>
        <v>15525.4</v>
      </c>
      <c r="CG56" s="12">
        <f t="shared" si="38"/>
        <v>33</v>
      </c>
      <c r="CH56" s="12">
        <f t="shared" si="38"/>
        <v>15525.4</v>
      </c>
      <c r="CI56" s="12">
        <f t="shared" si="38"/>
        <v>32</v>
      </c>
      <c r="CJ56" s="12">
        <f t="shared" si="38"/>
        <v>14575</v>
      </c>
      <c r="CK56" s="12">
        <f>CK19+CK20+CK21+CK39+CK42+CK40+CK41</f>
        <v>33</v>
      </c>
      <c r="CL56" s="12">
        <f>CL19+CL20+CL21+CL39+CL42+CL40+CL41</f>
        <v>15525.4</v>
      </c>
      <c r="CM56" s="12">
        <f>CM19+CM20+CM21+CM39+CM42+CM40+CM41</f>
        <v>33</v>
      </c>
      <c r="CN56" s="12">
        <f>CN19+CN20+CN21+CN39+CN42+CN40+CN41</f>
        <v>15525.4</v>
      </c>
      <c r="CO56" s="12">
        <v>32</v>
      </c>
      <c r="CP56" s="12">
        <v>15482.100000000002</v>
      </c>
      <c r="CQ56" s="12">
        <v>32</v>
      </c>
      <c r="CR56" s="12">
        <v>15482.100000000002</v>
      </c>
      <c r="CS56" s="12">
        <v>30</v>
      </c>
      <c r="CT56" s="12">
        <v>15392.100000000002</v>
      </c>
      <c r="CU56" s="12">
        <v>30</v>
      </c>
      <c r="CV56" s="12">
        <v>15392.1</v>
      </c>
      <c r="CW56" s="23">
        <v>28</v>
      </c>
      <c r="CX56" s="23">
        <v>15302.1</v>
      </c>
      <c r="CY56" s="12">
        <v>26</v>
      </c>
      <c r="CZ56" s="12">
        <v>6353.0999999999995</v>
      </c>
      <c r="DA56" s="12">
        <v>23</v>
      </c>
      <c r="DB56" s="12">
        <v>5356.4</v>
      </c>
      <c r="DC56" s="12">
        <v>19</v>
      </c>
      <c r="DD56" s="12">
        <v>5127.3999999999996</v>
      </c>
      <c r="DE56" s="23">
        <v>19</v>
      </c>
      <c r="DF56" s="23">
        <v>5127.3999999999996</v>
      </c>
      <c r="DG56" s="23">
        <v>19</v>
      </c>
      <c r="DH56" s="23">
        <v>5127.3999999999996</v>
      </c>
      <c r="DI56" s="12">
        <v>19</v>
      </c>
      <c r="DJ56" s="12">
        <v>5127.3999999999996</v>
      </c>
      <c r="DK56" s="12">
        <v>18</v>
      </c>
      <c r="DL56" s="12">
        <v>5037.3999999999996</v>
      </c>
    </row>
    <row r="57" spans="1:116" x14ac:dyDescent="0.25">
      <c r="A57" s="31" t="s">
        <v>200</v>
      </c>
      <c r="B57" s="34" t="s">
        <v>202</v>
      </c>
      <c r="C57" s="43">
        <f t="shared" ref="C57:L57" si="39">+C10+C11+C12+C14+C22+C23</f>
        <v>13</v>
      </c>
      <c r="D57" s="43">
        <f t="shared" si="39"/>
        <v>18142</v>
      </c>
      <c r="E57" s="43">
        <f t="shared" si="39"/>
        <v>25</v>
      </c>
      <c r="F57" s="43">
        <f t="shared" si="39"/>
        <v>31904</v>
      </c>
      <c r="G57" s="43">
        <f t="shared" si="39"/>
        <v>30</v>
      </c>
      <c r="H57" s="43">
        <f t="shared" si="39"/>
        <v>34543</v>
      </c>
      <c r="I57" s="43">
        <f t="shared" si="39"/>
        <v>31</v>
      </c>
      <c r="J57" s="43">
        <f t="shared" si="39"/>
        <v>35061</v>
      </c>
      <c r="K57" s="43">
        <f t="shared" si="39"/>
        <v>30</v>
      </c>
      <c r="L57" s="43">
        <f t="shared" si="39"/>
        <v>33621</v>
      </c>
      <c r="M57" s="43">
        <f t="shared" ref="M57:V57" si="40">+M10+M11+M12+M14+M22+M23+M13</f>
        <v>32</v>
      </c>
      <c r="N57" s="43">
        <f t="shared" si="40"/>
        <v>35369</v>
      </c>
      <c r="O57" s="43">
        <f t="shared" si="40"/>
        <v>32</v>
      </c>
      <c r="P57" s="43">
        <f t="shared" si="40"/>
        <v>34928</v>
      </c>
      <c r="Q57" s="43">
        <f t="shared" si="40"/>
        <v>32</v>
      </c>
      <c r="R57" s="43">
        <f t="shared" si="40"/>
        <v>34928</v>
      </c>
      <c r="S57" s="43">
        <f t="shared" si="40"/>
        <v>30</v>
      </c>
      <c r="T57" s="43">
        <f t="shared" si="40"/>
        <v>32930</v>
      </c>
      <c r="U57" s="43">
        <f t="shared" si="40"/>
        <v>31</v>
      </c>
      <c r="V57" s="43">
        <f t="shared" si="40"/>
        <v>33929</v>
      </c>
      <c r="W57" s="43">
        <f>W10+W11+W12+W13+W14+W22+W23</f>
        <v>32</v>
      </c>
      <c r="X57" s="43">
        <f>X10+X11+X12+X13+X14+X22+X23</f>
        <v>34928</v>
      </c>
      <c r="Y57" s="43">
        <f>Y9+Y10+Y11+Y12+Y13+Y14+Y22+Y23</f>
        <v>32</v>
      </c>
      <c r="Z57" s="43">
        <f>Z9+Z10+Z11+Z12+Z13+Z14+Z22+Z23</f>
        <v>33950</v>
      </c>
      <c r="AA57" s="43">
        <f>AA9+AA10+AA11+AA12+AA14+AA22+AA23+AA13</f>
        <v>29</v>
      </c>
      <c r="AB57" s="43">
        <f>AB9+AB10+AB11+AB12+AB14+AB22+AB23+AB13</f>
        <v>30939</v>
      </c>
      <c r="AC57" s="43">
        <f>+AC10+AC11+AC12+AC14+AC22+AC23+AC13+AC9</f>
        <v>31</v>
      </c>
      <c r="AD57" s="43">
        <f>+AD10+AD11+AD12+AD14+AD22+AD23+AD13+AD9</f>
        <v>32500</v>
      </c>
      <c r="AE57" s="43">
        <f>AE9+AE10+AE11+AE12+AE13+AE14+AE22+AE23</f>
        <v>33</v>
      </c>
      <c r="AF57" s="43">
        <f>AF9+AF10+AF11+AF12+AF13+AF14+AF22+AF23</f>
        <v>34484</v>
      </c>
      <c r="AG57" s="43">
        <f>AG9+AG10+AG11+AG12+AG13+AG14+AG22+AG23</f>
        <v>33</v>
      </c>
      <c r="AH57" s="43">
        <f>AH9+AH10+AH11+AH12+AH13+AH14+AH22+AH23</f>
        <v>34484</v>
      </c>
      <c r="AI57" s="43">
        <f>AI9+AI10+AI11+AI12+AI14+AI22+AI23+AI13</f>
        <v>33</v>
      </c>
      <c r="AJ57" s="43">
        <f>AJ9+AJ10+AJ11+AJ12+AJ14+AJ22+AJ23+AJ13</f>
        <v>34484</v>
      </c>
      <c r="AK57" s="43">
        <f>AK9+AK10+AK11+AK12+AK14+AK22+AK23+AK13</f>
        <v>32</v>
      </c>
      <c r="AL57" s="43">
        <f>AL9+AL10+AL11+AL12+AL14+AL22+AL23+AL13</f>
        <v>33858</v>
      </c>
      <c r="AM57" s="43">
        <v>32</v>
      </c>
      <c r="AN57" s="43">
        <v>34001</v>
      </c>
      <c r="AO57" s="43">
        <f t="shared" ref="AO57:AT57" si="41">AO9+AO10+AO11+AO12+AO14+AO22+AO23+AO13</f>
        <v>32</v>
      </c>
      <c r="AP57" s="43">
        <f t="shared" si="41"/>
        <v>33859</v>
      </c>
      <c r="AQ57" s="43">
        <f t="shared" si="41"/>
        <v>32</v>
      </c>
      <c r="AR57" s="43">
        <f t="shared" si="41"/>
        <v>33859</v>
      </c>
      <c r="AS57" s="43">
        <f t="shared" si="41"/>
        <v>30</v>
      </c>
      <c r="AT57" s="43">
        <f t="shared" si="41"/>
        <v>31875</v>
      </c>
      <c r="AU57" s="43">
        <v>31</v>
      </c>
      <c r="AV57" s="43">
        <v>31900</v>
      </c>
      <c r="AW57" s="43">
        <v>30</v>
      </c>
      <c r="AX57" s="43">
        <v>30231</v>
      </c>
      <c r="AY57" s="43">
        <v>28</v>
      </c>
      <c r="AZ57" s="43">
        <v>26715</v>
      </c>
      <c r="BA57" s="43">
        <f t="shared" ref="BA57:BL57" si="42">BA9+BA10+BA11+BA12+BA14+BA22+BA23+BA13</f>
        <v>28</v>
      </c>
      <c r="BB57" s="43">
        <f t="shared" si="42"/>
        <v>26715</v>
      </c>
      <c r="BC57" s="43">
        <f t="shared" si="42"/>
        <v>27</v>
      </c>
      <c r="BD57" s="43">
        <f t="shared" si="42"/>
        <v>25716</v>
      </c>
      <c r="BE57" s="43">
        <f t="shared" si="42"/>
        <v>23</v>
      </c>
      <c r="BF57" s="43">
        <f t="shared" si="42"/>
        <v>22609</v>
      </c>
      <c r="BG57" s="43">
        <f t="shared" si="42"/>
        <v>23</v>
      </c>
      <c r="BH57" s="43">
        <f t="shared" si="42"/>
        <v>22609</v>
      </c>
      <c r="BI57" s="43">
        <f t="shared" si="42"/>
        <v>22</v>
      </c>
      <c r="BJ57" s="43">
        <f t="shared" si="42"/>
        <v>22109</v>
      </c>
      <c r="BK57" s="43">
        <f t="shared" si="42"/>
        <v>21</v>
      </c>
      <c r="BL57" s="43">
        <f t="shared" si="42"/>
        <v>21124</v>
      </c>
      <c r="BM57" s="43">
        <f t="shared" ref="BM57:BR57" si="43">BM9+BM10+BM11+BM12+BM14+BM22+BM23+BM13</f>
        <v>20</v>
      </c>
      <c r="BN57" s="43">
        <f t="shared" si="43"/>
        <v>20139</v>
      </c>
      <c r="BO57" s="43">
        <f t="shared" si="43"/>
        <v>19</v>
      </c>
      <c r="BP57" s="43">
        <f t="shared" si="43"/>
        <v>19177</v>
      </c>
      <c r="BQ57" s="43">
        <f t="shared" si="43"/>
        <v>18</v>
      </c>
      <c r="BR57" s="43">
        <f t="shared" si="43"/>
        <v>12084</v>
      </c>
      <c r="BS57" s="43">
        <f t="shared" ref="BS57:BX57" si="44">BS9+BS10+BS11+BS12+BS14+BS22+BS23+BS13</f>
        <v>18</v>
      </c>
      <c r="BT57" s="43">
        <f t="shared" si="44"/>
        <v>12084</v>
      </c>
      <c r="BU57" s="43">
        <f t="shared" si="44"/>
        <v>18</v>
      </c>
      <c r="BV57" s="43">
        <f t="shared" si="44"/>
        <v>12084</v>
      </c>
      <c r="BW57" s="43">
        <f t="shared" si="44"/>
        <v>18</v>
      </c>
      <c r="BX57" s="43">
        <f t="shared" si="44"/>
        <v>12084</v>
      </c>
      <c r="BY57" s="43">
        <f t="shared" ref="BY57:CD57" si="45">BY9+BY10+BY11+BY12+BY14+BY22+BY23+BY13</f>
        <v>18</v>
      </c>
      <c r="BZ57" s="43">
        <f t="shared" si="45"/>
        <v>12084</v>
      </c>
      <c r="CA57" s="43">
        <f t="shared" si="45"/>
        <v>17</v>
      </c>
      <c r="CB57" s="43">
        <f t="shared" si="45"/>
        <v>10625</v>
      </c>
      <c r="CC57" s="43">
        <f t="shared" si="45"/>
        <v>17</v>
      </c>
      <c r="CD57" s="43">
        <f t="shared" si="45"/>
        <v>10625</v>
      </c>
      <c r="CE57" s="43">
        <f t="shared" ref="CE57:CJ57" si="46">CE9+CE10+CE11+CE12+CE14+CE22+CE23+CE13</f>
        <v>16</v>
      </c>
      <c r="CF57" s="43">
        <f t="shared" si="46"/>
        <v>10244</v>
      </c>
      <c r="CG57" s="43">
        <f t="shared" si="46"/>
        <v>16</v>
      </c>
      <c r="CH57" s="43">
        <f t="shared" si="46"/>
        <v>10244</v>
      </c>
      <c r="CI57" s="43">
        <f t="shared" si="46"/>
        <v>15</v>
      </c>
      <c r="CJ57" s="43">
        <f t="shared" si="46"/>
        <v>9726</v>
      </c>
      <c r="CK57" s="43">
        <f>CK9+CK10+CK11+CK12+CK14+CK22+CK23+CK13</f>
        <v>15</v>
      </c>
      <c r="CL57" s="43">
        <f>CL9+CL10+CL11+CL12+CL14+CL22+CL23+CL13</f>
        <v>9726</v>
      </c>
      <c r="CM57" s="43">
        <f>CM9+CM10+CM11+CM12+CM14+CM22+CM23+CM13</f>
        <v>15</v>
      </c>
      <c r="CN57" s="43">
        <f>CN9+CN10+CN11+CN12+CN14+CN22+CN23+CN13</f>
        <v>9726</v>
      </c>
      <c r="CO57" s="43">
        <v>14</v>
      </c>
      <c r="CP57" s="43">
        <v>8951</v>
      </c>
      <c r="CQ57" s="43">
        <v>14</v>
      </c>
      <c r="CR57" s="43">
        <v>8951</v>
      </c>
      <c r="CS57" s="43">
        <v>14</v>
      </c>
      <c r="CT57" s="43">
        <v>8951</v>
      </c>
      <c r="CU57" s="43">
        <v>14</v>
      </c>
      <c r="CV57" s="43">
        <v>8951</v>
      </c>
      <c r="CW57" s="55">
        <v>14</v>
      </c>
      <c r="CX57" s="55">
        <v>8951</v>
      </c>
      <c r="CY57" s="43">
        <v>13</v>
      </c>
      <c r="CZ57" s="43">
        <v>8701</v>
      </c>
      <c r="DA57" s="43">
        <v>11</v>
      </c>
      <c r="DB57" s="43">
        <v>8233</v>
      </c>
      <c r="DC57" s="43">
        <v>11</v>
      </c>
      <c r="DD57" s="43">
        <v>8233</v>
      </c>
      <c r="DE57" s="55">
        <v>11</v>
      </c>
      <c r="DF57" s="55">
        <v>8233</v>
      </c>
      <c r="DG57" s="55">
        <v>11</v>
      </c>
      <c r="DH57" s="55">
        <v>8233</v>
      </c>
      <c r="DI57" s="43">
        <v>9</v>
      </c>
      <c r="DJ57" s="43">
        <v>6926</v>
      </c>
      <c r="DK57" s="43">
        <v>9</v>
      </c>
      <c r="DL57" s="43">
        <v>6926</v>
      </c>
    </row>
    <row r="58" spans="1:116" x14ac:dyDescent="0.25">
      <c r="A58" s="31" t="s">
        <v>210</v>
      </c>
      <c r="B58" s="34" t="s">
        <v>211</v>
      </c>
      <c r="C58" s="12">
        <f t="shared" ref="C58:V58" si="47">SUM(C29:C36)</f>
        <v>28</v>
      </c>
      <c r="D58" s="12">
        <f t="shared" si="47"/>
        <v>43182</v>
      </c>
      <c r="E58" s="12">
        <f t="shared" si="47"/>
        <v>47</v>
      </c>
      <c r="F58" s="12">
        <f t="shared" si="47"/>
        <v>44582</v>
      </c>
      <c r="G58" s="12">
        <f t="shared" si="47"/>
        <v>93</v>
      </c>
      <c r="H58" s="12">
        <f t="shared" si="47"/>
        <v>52994.43</v>
      </c>
      <c r="I58" s="12">
        <f t="shared" si="47"/>
        <v>114</v>
      </c>
      <c r="J58" s="12">
        <f t="shared" si="47"/>
        <v>53979.729999999996</v>
      </c>
      <c r="K58" s="12">
        <f t="shared" si="47"/>
        <v>132</v>
      </c>
      <c r="L58" s="12">
        <f t="shared" si="47"/>
        <v>55258.93</v>
      </c>
      <c r="M58" s="12">
        <f t="shared" si="47"/>
        <v>142</v>
      </c>
      <c r="N58" s="12">
        <f t="shared" si="47"/>
        <v>56539</v>
      </c>
      <c r="O58" s="12">
        <f t="shared" si="47"/>
        <v>194</v>
      </c>
      <c r="P58" s="12">
        <f t="shared" si="47"/>
        <v>61337</v>
      </c>
      <c r="Q58" s="12">
        <f t="shared" si="47"/>
        <v>226</v>
      </c>
      <c r="R58" s="12">
        <f t="shared" si="47"/>
        <v>68349.73</v>
      </c>
      <c r="S58" s="12">
        <f t="shared" si="47"/>
        <v>236</v>
      </c>
      <c r="T58" s="12">
        <f t="shared" si="47"/>
        <v>69096</v>
      </c>
      <c r="U58" s="12">
        <f t="shared" si="47"/>
        <v>251</v>
      </c>
      <c r="V58" s="12">
        <f t="shared" si="47"/>
        <v>70177.37</v>
      </c>
      <c r="W58" s="12">
        <f>W29+W30+W31+W32+W34+W35+W36</f>
        <v>285</v>
      </c>
      <c r="X58" s="12">
        <f>X29+X30+X31+X32+X34+X35+X36</f>
        <v>72038</v>
      </c>
      <c r="Y58" s="12">
        <f>Y29+Y30+Y31+Y32+Y34+Y35+Y36</f>
        <v>350</v>
      </c>
      <c r="Z58" s="12">
        <f>Z29+Z30+Z31+Z32+Z34+Z35+Z36</f>
        <v>78861</v>
      </c>
      <c r="AA58" s="12">
        <f>SUM(AA29:AA36)</f>
        <v>379</v>
      </c>
      <c r="AB58" s="12">
        <f>SUM(AB29:AB36)</f>
        <v>86047</v>
      </c>
      <c r="AC58" s="12">
        <f>SUM(AC29:AC36)</f>
        <v>387</v>
      </c>
      <c r="AD58" s="12">
        <f>SUM(AD29:AD36)</f>
        <v>86279</v>
      </c>
      <c r="AE58" s="12">
        <f>AE29+AE30+AE31+AE32+AE34+AE35+AE36</f>
        <v>390</v>
      </c>
      <c r="AF58" s="12">
        <f>AF29+AF30+AF31+AF32+AF34+AF35+AF36</f>
        <v>86868</v>
      </c>
      <c r="AG58" s="12">
        <f>AG29+AG30+AG31+AG32+AG34+AG35+AG36</f>
        <v>391</v>
      </c>
      <c r="AH58" s="12">
        <f>AH29+AH30+AH31+AH32+AH34+AH35+AH36</f>
        <v>72012.459999999992</v>
      </c>
      <c r="AI58" s="12">
        <f>SUM(AI29:AI36)</f>
        <v>382</v>
      </c>
      <c r="AJ58" s="12">
        <f>SUM(AJ29:AJ36)</f>
        <v>71249</v>
      </c>
      <c r="AK58" s="12">
        <f>SUM(AK29:AK36)</f>
        <v>382</v>
      </c>
      <c r="AL58" s="12">
        <f>SUM(AL29:AL36)</f>
        <v>71462</v>
      </c>
      <c r="AM58" s="12">
        <v>384</v>
      </c>
      <c r="AN58" s="12">
        <v>70132</v>
      </c>
      <c r="AO58" s="12">
        <f t="shared" ref="AO58:AT58" si="48">SUM(AO29:AO36)</f>
        <v>384</v>
      </c>
      <c r="AP58" s="12">
        <f t="shared" si="48"/>
        <v>69177</v>
      </c>
      <c r="AQ58" s="12">
        <f t="shared" si="48"/>
        <v>384</v>
      </c>
      <c r="AR58" s="12">
        <f t="shared" si="48"/>
        <v>69177</v>
      </c>
      <c r="AS58" s="12">
        <f t="shared" si="48"/>
        <v>382</v>
      </c>
      <c r="AT58" s="12">
        <f t="shared" si="48"/>
        <v>61135</v>
      </c>
      <c r="AU58" s="12">
        <v>378</v>
      </c>
      <c r="AV58" s="12">
        <v>60048</v>
      </c>
      <c r="AW58" s="12">
        <v>379</v>
      </c>
      <c r="AX58" s="12">
        <v>59524</v>
      </c>
      <c r="AY58" s="12">
        <v>378</v>
      </c>
      <c r="AZ58" s="12">
        <v>58924</v>
      </c>
      <c r="BA58" s="12">
        <f t="shared" ref="BA58:BL58" si="49">SUM(BA29:BA36)</f>
        <v>372</v>
      </c>
      <c r="BB58" s="12">
        <f t="shared" si="49"/>
        <v>58789</v>
      </c>
      <c r="BC58" s="12">
        <f t="shared" si="49"/>
        <v>371</v>
      </c>
      <c r="BD58" s="12">
        <f t="shared" si="49"/>
        <v>58021.2</v>
      </c>
      <c r="BE58" s="12">
        <f t="shared" si="49"/>
        <v>369</v>
      </c>
      <c r="BF58" s="12">
        <f t="shared" si="49"/>
        <v>57996</v>
      </c>
      <c r="BG58" s="12">
        <f t="shared" si="49"/>
        <v>369</v>
      </c>
      <c r="BH58" s="12">
        <f t="shared" si="49"/>
        <v>57996</v>
      </c>
      <c r="BI58" s="12">
        <f t="shared" si="49"/>
        <v>369</v>
      </c>
      <c r="BJ58" s="12">
        <f t="shared" si="49"/>
        <v>57995.339999999982</v>
      </c>
      <c r="BK58" s="12">
        <f t="shared" si="49"/>
        <v>366</v>
      </c>
      <c r="BL58" s="12">
        <f t="shared" si="49"/>
        <v>57966</v>
      </c>
      <c r="BM58" s="12">
        <f t="shared" ref="BM58:BR58" si="50">SUM(BM29:BM36)</f>
        <v>365</v>
      </c>
      <c r="BN58" s="12">
        <f t="shared" si="50"/>
        <v>57815.639999999978</v>
      </c>
      <c r="BO58" s="12">
        <f t="shared" si="50"/>
        <v>362</v>
      </c>
      <c r="BP58" s="12">
        <f t="shared" si="50"/>
        <v>53481.139999999985</v>
      </c>
      <c r="BQ58" s="12">
        <f t="shared" si="50"/>
        <v>356</v>
      </c>
      <c r="BR58" s="12">
        <f t="shared" si="50"/>
        <v>52324.689999999995</v>
      </c>
      <c r="BS58" s="12">
        <f t="shared" ref="BS58:BX58" si="51">SUM(BS29:BS36)</f>
        <v>351</v>
      </c>
      <c r="BT58" s="12">
        <f t="shared" si="51"/>
        <v>50573.299999999988</v>
      </c>
      <c r="BU58" s="12">
        <f t="shared" si="51"/>
        <v>346</v>
      </c>
      <c r="BV58" s="12">
        <f t="shared" si="51"/>
        <v>50290.249999999985</v>
      </c>
      <c r="BW58" s="12">
        <f t="shared" si="51"/>
        <v>340</v>
      </c>
      <c r="BX58" s="12">
        <f t="shared" si="51"/>
        <v>50029.349999999984</v>
      </c>
      <c r="BY58" s="12">
        <f t="shared" ref="BY58:CD58" si="52">SUM(BY29:BY36)</f>
        <v>335</v>
      </c>
      <c r="BZ58" s="12">
        <f t="shared" si="52"/>
        <v>49287.3</v>
      </c>
      <c r="CA58" s="12">
        <f t="shared" si="52"/>
        <v>319</v>
      </c>
      <c r="CB58" s="12">
        <f t="shared" si="52"/>
        <v>47046.999999999978</v>
      </c>
      <c r="CC58" s="12">
        <f t="shared" si="52"/>
        <v>314</v>
      </c>
      <c r="CD58" s="12">
        <f t="shared" si="52"/>
        <v>46881.599999999984</v>
      </c>
      <c r="CE58" s="12">
        <f t="shared" ref="CE58:CJ58" si="53">SUM(CE29:CE36)</f>
        <v>304</v>
      </c>
      <c r="CF58" s="12">
        <f t="shared" si="53"/>
        <v>44286.699999999983</v>
      </c>
      <c r="CG58" s="12">
        <f t="shared" si="53"/>
        <v>292</v>
      </c>
      <c r="CH58" s="12">
        <f t="shared" si="53"/>
        <v>39526.299999999996</v>
      </c>
      <c r="CI58" s="12">
        <f t="shared" si="53"/>
        <v>277</v>
      </c>
      <c r="CJ58" s="12">
        <f t="shared" si="53"/>
        <v>36503.440000000002</v>
      </c>
      <c r="CK58" s="12">
        <f>SUM(CK29:CK36)</f>
        <v>261</v>
      </c>
      <c r="CL58" s="12">
        <f>SUM(CL29:CL36)</f>
        <v>35937.899999999994</v>
      </c>
      <c r="CM58" s="12">
        <f>SUM(CM29:CM36)</f>
        <v>245</v>
      </c>
      <c r="CN58" s="12">
        <f>SUM(CN29:CN36)</f>
        <v>34440.549999999996</v>
      </c>
      <c r="CO58" s="12">
        <v>233</v>
      </c>
      <c r="CP58" s="12">
        <v>32718.950000000012</v>
      </c>
      <c r="CQ58" s="12">
        <v>190</v>
      </c>
      <c r="CR58" s="12">
        <v>26976.950000000015</v>
      </c>
      <c r="CS58" s="12">
        <v>158</v>
      </c>
      <c r="CT58" s="12">
        <v>18923.849999999999</v>
      </c>
      <c r="CU58" s="12">
        <v>145</v>
      </c>
      <c r="CV58" s="12">
        <v>17700.749999999996</v>
      </c>
      <c r="CW58" s="12">
        <v>128</v>
      </c>
      <c r="CX58" s="12">
        <v>16569.25</v>
      </c>
      <c r="CY58" s="12">
        <v>89</v>
      </c>
      <c r="CZ58" s="12">
        <v>13009.649999999996</v>
      </c>
      <c r="DA58" s="12">
        <v>30</v>
      </c>
      <c r="DB58" s="12">
        <v>6971.85</v>
      </c>
      <c r="DC58" s="12">
        <v>5</v>
      </c>
      <c r="DD58" s="12">
        <v>169.75</v>
      </c>
      <c r="DE58" s="12">
        <v>3</v>
      </c>
      <c r="DF58" s="12">
        <v>101.4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  <c r="DL58" s="12">
        <v>0</v>
      </c>
    </row>
    <row r="59" spans="1:116" x14ac:dyDescent="0.25">
      <c r="A59" s="31" t="s">
        <v>212</v>
      </c>
      <c r="B59" s="34" t="s">
        <v>189</v>
      </c>
      <c r="C59" s="43">
        <f t="shared" ref="C59:V59" si="54">+C18</f>
        <v>0</v>
      </c>
      <c r="D59" s="43">
        <f t="shared" si="54"/>
        <v>0</v>
      </c>
      <c r="E59" s="43">
        <f t="shared" si="54"/>
        <v>1</v>
      </c>
      <c r="F59" s="43">
        <f t="shared" si="54"/>
        <v>930</v>
      </c>
      <c r="G59" s="43">
        <f t="shared" si="54"/>
        <v>1</v>
      </c>
      <c r="H59" s="43">
        <f t="shared" si="54"/>
        <v>930</v>
      </c>
      <c r="I59" s="43">
        <f t="shared" si="54"/>
        <v>1</v>
      </c>
      <c r="J59" s="43">
        <f t="shared" si="54"/>
        <v>930</v>
      </c>
      <c r="K59" s="43">
        <f t="shared" si="54"/>
        <v>1</v>
      </c>
      <c r="L59" s="43">
        <f t="shared" si="54"/>
        <v>930</v>
      </c>
      <c r="M59" s="43">
        <f t="shared" si="54"/>
        <v>1</v>
      </c>
      <c r="N59" s="43">
        <f t="shared" si="54"/>
        <v>930</v>
      </c>
      <c r="O59" s="43">
        <f t="shared" si="54"/>
        <v>1</v>
      </c>
      <c r="P59" s="43">
        <f t="shared" si="54"/>
        <v>930</v>
      </c>
      <c r="Q59" s="43">
        <f t="shared" si="54"/>
        <v>1</v>
      </c>
      <c r="R59" s="43">
        <f t="shared" si="54"/>
        <v>930</v>
      </c>
      <c r="S59" s="43">
        <f t="shared" si="54"/>
        <v>3</v>
      </c>
      <c r="T59" s="43">
        <f t="shared" si="54"/>
        <v>1020</v>
      </c>
      <c r="U59" s="43">
        <f t="shared" si="54"/>
        <v>2</v>
      </c>
      <c r="V59" s="43">
        <f t="shared" si="54"/>
        <v>1020</v>
      </c>
      <c r="W59" s="43">
        <f>W18</f>
        <v>2</v>
      </c>
      <c r="X59" s="43">
        <f>X18</f>
        <v>979</v>
      </c>
      <c r="Y59" s="43">
        <f>Y18</f>
        <v>1</v>
      </c>
      <c r="Z59" s="43">
        <f>Z18</f>
        <v>930</v>
      </c>
      <c r="AA59" s="43">
        <f>+AA18</f>
        <v>1</v>
      </c>
      <c r="AB59" s="43">
        <f>+AB18</f>
        <v>930</v>
      </c>
      <c r="AC59" s="43">
        <f>+AC18</f>
        <v>0</v>
      </c>
      <c r="AD59" s="43">
        <f>+AD18</f>
        <v>0</v>
      </c>
      <c r="AE59" s="43">
        <f>AE18</f>
        <v>2</v>
      </c>
      <c r="AF59" s="43">
        <f>AF18</f>
        <v>1035</v>
      </c>
      <c r="AG59" s="43">
        <f>AG18</f>
        <v>2</v>
      </c>
      <c r="AH59" s="43">
        <f>AH18</f>
        <v>1035</v>
      </c>
      <c r="AI59" s="43">
        <f>+AI18</f>
        <v>2</v>
      </c>
      <c r="AJ59" s="43">
        <f>+AJ18</f>
        <v>1035</v>
      </c>
      <c r="AK59" s="43">
        <f>+AK18</f>
        <v>2</v>
      </c>
      <c r="AL59" s="43">
        <f>+AL18</f>
        <v>1035</v>
      </c>
      <c r="AM59" s="43">
        <v>2</v>
      </c>
      <c r="AN59" s="43">
        <v>1035</v>
      </c>
      <c r="AO59" s="43">
        <f t="shared" ref="AO59:AT59" si="55">+AO18</f>
        <v>2</v>
      </c>
      <c r="AP59" s="43">
        <f t="shared" si="55"/>
        <v>1035</v>
      </c>
      <c r="AQ59" s="43">
        <f t="shared" si="55"/>
        <v>2</v>
      </c>
      <c r="AR59" s="43">
        <f t="shared" si="55"/>
        <v>1035</v>
      </c>
      <c r="AS59" s="43">
        <f t="shared" si="55"/>
        <v>3</v>
      </c>
      <c r="AT59" s="43">
        <f t="shared" si="55"/>
        <v>1445</v>
      </c>
      <c r="AU59" s="43">
        <v>2</v>
      </c>
      <c r="AV59" s="43">
        <v>1035</v>
      </c>
      <c r="AW59" s="43">
        <v>2</v>
      </c>
      <c r="AX59" s="43">
        <v>1035</v>
      </c>
      <c r="AY59" s="43">
        <v>2</v>
      </c>
      <c r="AZ59" s="43">
        <v>1035</v>
      </c>
      <c r="BA59" s="43">
        <f t="shared" ref="BA59:BL59" si="56">+BA18</f>
        <v>2</v>
      </c>
      <c r="BB59" s="43">
        <f t="shared" si="56"/>
        <v>1035</v>
      </c>
      <c r="BC59" s="43">
        <f t="shared" si="56"/>
        <v>2</v>
      </c>
      <c r="BD59" s="43">
        <f t="shared" si="56"/>
        <v>1035</v>
      </c>
      <c r="BE59" s="43">
        <f t="shared" si="56"/>
        <v>2</v>
      </c>
      <c r="BF59" s="43">
        <f t="shared" si="56"/>
        <v>1035</v>
      </c>
      <c r="BG59" s="43">
        <f t="shared" si="56"/>
        <v>2</v>
      </c>
      <c r="BH59" s="43">
        <f t="shared" si="56"/>
        <v>1035</v>
      </c>
      <c r="BI59" s="43">
        <f t="shared" si="56"/>
        <v>2</v>
      </c>
      <c r="BJ59" s="43">
        <f t="shared" si="56"/>
        <v>1035</v>
      </c>
      <c r="BK59" s="43">
        <f t="shared" si="56"/>
        <v>2</v>
      </c>
      <c r="BL59" s="43">
        <f t="shared" si="56"/>
        <v>1035</v>
      </c>
      <c r="BM59" s="43">
        <f t="shared" ref="BM59:BR59" si="57">+BM18</f>
        <v>2</v>
      </c>
      <c r="BN59" s="43">
        <f t="shared" si="57"/>
        <v>1035</v>
      </c>
      <c r="BO59" s="43">
        <f t="shared" si="57"/>
        <v>2</v>
      </c>
      <c r="BP59" s="43">
        <f t="shared" si="57"/>
        <v>1035</v>
      </c>
      <c r="BQ59" s="43">
        <f t="shared" si="57"/>
        <v>1</v>
      </c>
      <c r="BR59" s="43">
        <f t="shared" si="57"/>
        <v>930</v>
      </c>
      <c r="BS59" s="43">
        <f t="shared" ref="BS59:BX59" si="58">+BS18</f>
        <v>1</v>
      </c>
      <c r="BT59" s="43">
        <f t="shared" si="58"/>
        <v>930</v>
      </c>
      <c r="BU59" s="43">
        <f t="shared" si="58"/>
        <v>1</v>
      </c>
      <c r="BV59" s="43">
        <f t="shared" si="58"/>
        <v>930</v>
      </c>
      <c r="BW59" s="43">
        <f t="shared" si="58"/>
        <v>1</v>
      </c>
      <c r="BX59" s="43">
        <f t="shared" si="58"/>
        <v>930</v>
      </c>
      <c r="BY59" s="43">
        <f t="shared" ref="BY59:CD59" si="59">+BY18</f>
        <v>1</v>
      </c>
      <c r="BZ59" s="43">
        <f t="shared" si="59"/>
        <v>930</v>
      </c>
      <c r="CA59" s="43">
        <f t="shared" si="59"/>
        <v>1</v>
      </c>
      <c r="CB59" s="43">
        <f t="shared" si="59"/>
        <v>930</v>
      </c>
      <c r="CC59" s="43">
        <f t="shared" si="59"/>
        <v>1</v>
      </c>
      <c r="CD59" s="43">
        <f t="shared" si="59"/>
        <v>930</v>
      </c>
      <c r="CE59" s="43">
        <f t="shared" ref="CE59:CJ59" si="60">+CE18</f>
        <v>1</v>
      </c>
      <c r="CF59" s="43">
        <f t="shared" si="60"/>
        <v>930</v>
      </c>
      <c r="CG59" s="43">
        <f t="shared" si="60"/>
        <v>1</v>
      </c>
      <c r="CH59" s="43">
        <f t="shared" si="60"/>
        <v>930</v>
      </c>
      <c r="CI59" s="43">
        <f t="shared" si="60"/>
        <v>1</v>
      </c>
      <c r="CJ59" s="43">
        <f t="shared" si="60"/>
        <v>930</v>
      </c>
      <c r="CK59" s="43">
        <f>+CK18</f>
        <v>1</v>
      </c>
      <c r="CL59" s="43">
        <f>+CL18</f>
        <v>930</v>
      </c>
      <c r="CM59" s="43">
        <f>+CM18</f>
        <v>1</v>
      </c>
      <c r="CN59" s="43">
        <f>+CN18</f>
        <v>930</v>
      </c>
      <c r="CO59" s="43">
        <v>1</v>
      </c>
      <c r="CP59" s="43">
        <v>930</v>
      </c>
      <c r="CQ59" s="43">
        <v>1</v>
      </c>
      <c r="CR59" s="43">
        <v>930</v>
      </c>
      <c r="CS59" s="43">
        <v>1</v>
      </c>
      <c r="CT59" s="43">
        <v>930</v>
      </c>
      <c r="CU59" s="43">
        <v>1</v>
      </c>
      <c r="CV59" s="43">
        <v>930</v>
      </c>
      <c r="CW59" s="55">
        <v>1</v>
      </c>
      <c r="CX59" s="55">
        <v>930</v>
      </c>
      <c r="CY59" s="43">
        <v>1</v>
      </c>
      <c r="CZ59" s="43">
        <v>930</v>
      </c>
      <c r="DA59" s="43">
        <v>1</v>
      </c>
      <c r="DB59" s="43">
        <v>930</v>
      </c>
      <c r="DC59" s="43">
        <v>1</v>
      </c>
      <c r="DD59" s="43">
        <v>930</v>
      </c>
      <c r="DE59" s="55">
        <v>1</v>
      </c>
      <c r="DF59" s="55">
        <v>930</v>
      </c>
      <c r="DG59" s="55">
        <v>1</v>
      </c>
      <c r="DH59" s="55">
        <v>930</v>
      </c>
      <c r="DI59" s="43">
        <v>1</v>
      </c>
      <c r="DJ59" s="43">
        <v>930</v>
      </c>
      <c r="DK59" s="43">
        <v>1</v>
      </c>
      <c r="DL59" s="43">
        <v>930</v>
      </c>
    </row>
    <row r="60" spans="1:116" ht="15.75" thickBot="1" x14ac:dyDescent="0.3">
      <c r="A60" s="30" t="s">
        <v>26</v>
      </c>
      <c r="B60" s="33"/>
      <c r="C60" s="56">
        <f>SUM(C53:C59)</f>
        <v>530</v>
      </c>
      <c r="D60" s="57">
        <v>102317.7</v>
      </c>
      <c r="E60" s="56">
        <f t="shared" ref="E60:L60" si="61">SUM(E53:E59)</f>
        <v>1171</v>
      </c>
      <c r="F60" s="56">
        <f t="shared" si="61"/>
        <v>169074</v>
      </c>
      <c r="G60" s="56">
        <f t="shared" si="61"/>
        <v>2673</v>
      </c>
      <c r="H60" s="56">
        <f t="shared" si="61"/>
        <v>412090.40000000008</v>
      </c>
      <c r="I60" s="56">
        <f t="shared" si="61"/>
        <v>2985</v>
      </c>
      <c r="J60" s="56">
        <f t="shared" si="61"/>
        <v>441414.61999999982</v>
      </c>
      <c r="K60" s="56">
        <f t="shared" si="61"/>
        <v>3190</v>
      </c>
      <c r="L60" s="56">
        <f t="shared" si="61"/>
        <v>461181.63999999984</v>
      </c>
      <c r="M60" s="56">
        <f>SUM(M53:M59)</f>
        <v>3395</v>
      </c>
      <c r="N60" s="57">
        <v>483781</v>
      </c>
      <c r="O60" s="56">
        <f>SUM(O53:O59)</f>
        <v>3575</v>
      </c>
      <c r="P60" s="56">
        <v>497330</v>
      </c>
      <c r="Q60" s="56">
        <f>SUM(Q53:Q59)</f>
        <v>3667</v>
      </c>
      <c r="R60" s="56">
        <v>497330</v>
      </c>
      <c r="S60" s="56">
        <f>SUM(S53:S59)</f>
        <v>3700</v>
      </c>
      <c r="T60" s="56">
        <v>511551</v>
      </c>
      <c r="U60" s="56">
        <f t="shared" ref="U60:Z60" si="62">SUM(U53:U59)</f>
        <v>3722</v>
      </c>
      <c r="V60" s="56">
        <f t="shared" si="62"/>
        <v>515487.67</v>
      </c>
      <c r="W60" s="56">
        <f t="shared" si="62"/>
        <v>3767</v>
      </c>
      <c r="X60" s="56">
        <f t="shared" si="62"/>
        <v>516067</v>
      </c>
      <c r="Y60" s="56">
        <f t="shared" si="62"/>
        <v>3837</v>
      </c>
      <c r="Z60" s="56">
        <f t="shared" si="62"/>
        <v>422719</v>
      </c>
      <c r="AA60" s="56">
        <f t="shared" ref="AA60:AF60" si="63">SUM(AA53:AA59)</f>
        <v>3889</v>
      </c>
      <c r="AB60" s="56">
        <f t="shared" si="63"/>
        <v>427371</v>
      </c>
      <c r="AC60" s="56">
        <f t="shared" si="63"/>
        <v>3915</v>
      </c>
      <c r="AD60" s="56">
        <f t="shared" si="63"/>
        <v>427763</v>
      </c>
      <c r="AE60" s="56">
        <f t="shared" si="63"/>
        <v>3920</v>
      </c>
      <c r="AF60" s="56">
        <f t="shared" si="63"/>
        <v>432752</v>
      </c>
      <c r="AG60" s="56">
        <f t="shared" ref="AG60:AL60" si="64">SUM(AG53:AG59)</f>
        <v>3922</v>
      </c>
      <c r="AH60" s="56">
        <f t="shared" si="64"/>
        <v>419883.69000000006</v>
      </c>
      <c r="AI60" s="56">
        <f t="shared" si="64"/>
        <v>3899</v>
      </c>
      <c r="AJ60" s="56">
        <f t="shared" si="64"/>
        <v>416241.80000000005</v>
      </c>
      <c r="AK60" s="56">
        <f t="shared" si="64"/>
        <v>3893</v>
      </c>
      <c r="AL60" s="56">
        <f t="shared" si="64"/>
        <v>415317.80000000005</v>
      </c>
      <c r="AM60" s="56">
        <v>3888</v>
      </c>
      <c r="AN60" s="56">
        <v>412025</v>
      </c>
      <c r="AO60" s="56">
        <v>3879</v>
      </c>
      <c r="AP60" s="56">
        <v>410424</v>
      </c>
      <c r="AQ60" s="56">
        <f>SUM(AQ53:AQ59)</f>
        <v>3878</v>
      </c>
      <c r="AR60" s="56">
        <f>SUM(AR53:AR59)</f>
        <v>412408</v>
      </c>
      <c r="AS60" s="56">
        <f>SUM(AS53:AS59)</f>
        <v>3879</v>
      </c>
      <c r="AT60" s="56">
        <v>402004</v>
      </c>
      <c r="AU60" s="56">
        <f>SUM(AU53:AU59)</f>
        <v>3841</v>
      </c>
      <c r="AV60" s="56">
        <f>SUM(AV53:AV59)</f>
        <v>397386</v>
      </c>
      <c r="AW60" s="56">
        <f>SUM(AW53:AW59)</f>
        <v>3842</v>
      </c>
      <c r="AX60" s="56">
        <v>395242</v>
      </c>
      <c r="AY60" s="56">
        <f t="shared" ref="AY60:BD60" si="65">SUM(AY53:AY59)</f>
        <v>3839</v>
      </c>
      <c r="AZ60" s="56">
        <f t="shared" si="65"/>
        <v>390833</v>
      </c>
      <c r="BA60" s="56">
        <f t="shared" si="65"/>
        <v>3814</v>
      </c>
      <c r="BB60" s="56">
        <f t="shared" si="65"/>
        <v>389341.95</v>
      </c>
      <c r="BC60" s="56">
        <f t="shared" si="65"/>
        <v>3790</v>
      </c>
      <c r="BD60" s="56">
        <f t="shared" si="65"/>
        <v>386908.48000000004</v>
      </c>
      <c r="BE60" s="56">
        <f t="shared" ref="BE60:BL60" si="66">SUM(BE53:BE59)</f>
        <v>3781</v>
      </c>
      <c r="BF60" s="56">
        <f t="shared" si="66"/>
        <v>382802</v>
      </c>
      <c r="BG60" s="56">
        <f t="shared" si="66"/>
        <v>3780</v>
      </c>
      <c r="BH60" s="56">
        <f t="shared" si="66"/>
        <v>382874.70999999967</v>
      </c>
      <c r="BI60" s="56">
        <f t="shared" si="66"/>
        <v>3774</v>
      </c>
      <c r="BJ60" s="56">
        <f t="shared" si="66"/>
        <v>382251.91999999963</v>
      </c>
      <c r="BK60" s="56">
        <f t="shared" si="66"/>
        <v>3756</v>
      </c>
      <c r="BL60" s="56">
        <f t="shared" si="66"/>
        <v>379960.4</v>
      </c>
      <c r="BM60" s="56">
        <f t="shared" ref="BM60:BR60" si="67">SUM(BM53:BM59)</f>
        <v>3749</v>
      </c>
      <c r="BN60" s="56">
        <f t="shared" si="67"/>
        <v>377126.02999999968</v>
      </c>
      <c r="BO60" s="56">
        <f t="shared" si="67"/>
        <v>3729</v>
      </c>
      <c r="BP60" s="56">
        <f t="shared" si="67"/>
        <v>371036.93999999983</v>
      </c>
      <c r="BQ60" s="56">
        <f t="shared" si="67"/>
        <v>3707</v>
      </c>
      <c r="BR60" s="56">
        <f t="shared" si="67"/>
        <v>362054.59</v>
      </c>
      <c r="BS60" s="56">
        <f>SUM(BS53:BS59)</f>
        <v>3688</v>
      </c>
      <c r="BT60" s="56">
        <v>358193.62999999977</v>
      </c>
      <c r="BU60" s="56">
        <f t="shared" ref="BU60:BZ60" si="68">SUM(BU53:BU59)</f>
        <v>3670</v>
      </c>
      <c r="BV60" s="56">
        <f t="shared" si="68"/>
        <v>356288.92999999988</v>
      </c>
      <c r="BW60" s="56">
        <f t="shared" si="68"/>
        <v>3649</v>
      </c>
      <c r="BX60" s="56">
        <f t="shared" si="68"/>
        <v>354825.47999999986</v>
      </c>
      <c r="BY60" s="56">
        <f t="shared" si="68"/>
        <v>3638</v>
      </c>
      <c r="BZ60" s="56">
        <f t="shared" si="68"/>
        <v>353805.93999999989</v>
      </c>
      <c r="CA60" s="56">
        <f t="shared" ref="CA60:CF60" si="69">SUM(CA53:CA59)</f>
        <v>3603</v>
      </c>
      <c r="CB60" s="56">
        <f t="shared" si="69"/>
        <v>352268.9299999997</v>
      </c>
      <c r="CC60" s="56">
        <f t="shared" si="69"/>
        <v>3588</v>
      </c>
      <c r="CD60" s="56">
        <f t="shared" si="69"/>
        <v>352630.78999999963</v>
      </c>
      <c r="CE60" s="56">
        <f t="shared" si="69"/>
        <v>3542</v>
      </c>
      <c r="CF60" s="56">
        <f t="shared" si="69"/>
        <v>339612.6</v>
      </c>
      <c r="CG60" s="56">
        <f t="shared" ref="CG60:CL60" si="70">SUM(CG53:CG59)</f>
        <v>3513</v>
      </c>
      <c r="CH60" s="56">
        <f t="shared" si="70"/>
        <v>333022.14999999973</v>
      </c>
      <c r="CI60" s="56">
        <f t="shared" si="70"/>
        <v>3459</v>
      </c>
      <c r="CJ60" s="56">
        <f t="shared" si="70"/>
        <v>327858.39</v>
      </c>
      <c r="CK60" s="56">
        <f t="shared" si="70"/>
        <v>3431</v>
      </c>
      <c r="CL60" s="56">
        <f t="shared" si="70"/>
        <v>326484.93999999994</v>
      </c>
      <c r="CM60" s="56">
        <f t="shared" ref="CM60:CT60" si="71">SUM(CM53:CM59)</f>
        <v>3385</v>
      </c>
      <c r="CN60" s="56">
        <f t="shared" si="71"/>
        <v>323047.39999999997</v>
      </c>
      <c r="CO60" s="56">
        <f t="shared" si="71"/>
        <v>3345</v>
      </c>
      <c r="CP60" s="56">
        <f t="shared" si="71"/>
        <v>319273.52000000066</v>
      </c>
      <c r="CQ60" s="56">
        <f t="shared" si="71"/>
        <v>3271</v>
      </c>
      <c r="CR60" s="56">
        <f t="shared" si="71"/>
        <v>313338.57000000076</v>
      </c>
      <c r="CS60" s="56">
        <f t="shared" si="71"/>
        <v>3230</v>
      </c>
      <c r="CT60" s="56">
        <f t="shared" si="71"/>
        <v>305113.63000000059</v>
      </c>
      <c r="CU60" s="56">
        <f>SUM(CU53:CU59)</f>
        <v>3211</v>
      </c>
      <c r="CV60" s="56">
        <f>SUM(CV53:CV59)</f>
        <v>302291.10000000114</v>
      </c>
      <c r="CW60" s="56">
        <f>SUM(CW53:CW59)</f>
        <v>3153</v>
      </c>
      <c r="CX60" s="56">
        <v>298770.95000000106</v>
      </c>
      <c r="CY60" s="56">
        <f t="shared" ref="CY60:DD60" si="72">SUM(CY53:CY59)</f>
        <v>3077</v>
      </c>
      <c r="CZ60" s="56">
        <f t="shared" si="72"/>
        <v>284735.12000000058</v>
      </c>
      <c r="DA60" s="56">
        <f t="shared" si="72"/>
        <v>2940</v>
      </c>
      <c r="DB60" s="56">
        <f t="shared" si="72"/>
        <v>269273</v>
      </c>
      <c r="DC60" s="56">
        <f t="shared" si="72"/>
        <v>2875</v>
      </c>
      <c r="DD60" s="56">
        <f t="shared" si="72"/>
        <v>260888.62</v>
      </c>
      <c r="DE60" s="56">
        <f t="shared" ref="DE60:DL60" si="73">SUM(DE53:DE59)</f>
        <v>2813</v>
      </c>
      <c r="DF60" s="56">
        <f t="shared" si="73"/>
        <v>253081.44</v>
      </c>
      <c r="DG60" s="56">
        <f t="shared" si="73"/>
        <v>2698</v>
      </c>
      <c r="DH60" s="56">
        <f t="shared" si="73"/>
        <v>246201.64</v>
      </c>
      <c r="DI60" s="56">
        <f t="shared" si="73"/>
        <v>2569</v>
      </c>
      <c r="DJ60" s="56">
        <f t="shared" si="73"/>
        <v>235827.06000000011</v>
      </c>
      <c r="DK60" s="56">
        <f t="shared" si="73"/>
        <v>2306</v>
      </c>
      <c r="DL60" s="56">
        <f t="shared" si="73"/>
        <v>219824.73000000004</v>
      </c>
    </row>
    <row r="61" spans="1:116" ht="15.75" thickBot="1" x14ac:dyDescent="0.3">
      <c r="DB61" s="17"/>
    </row>
    <row r="62" spans="1:116" x14ac:dyDescent="0.25">
      <c r="A62" s="16" t="s">
        <v>239</v>
      </c>
      <c r="B62" s="11"/>
      <c r="C62" s="36">
        <v>2010</v>
      </c>
      <c r="D62" s="37"/>
      <c r="E62" s="36">
        <v>2011</v>
      </c>
      <c r="F62" s="37"/>
      <c r="G62" s="36">
        <v>2012</v>
      </c>
      <c r="H62" s="37"/>
      <c r="I62" s="36" t="s">
        <v>194</v>
      </c>
      <c r="J62" s="37"/>
      <c r="K62" s="36" t="s">
        <v>198</v>
      </c>
      <c r="L62" s="37"/>
      <c r="M62" s="36" t="s">
        <v>214</v>
      </c>
      <c r="N62" s="37"/>
      <c r="O62" s="36">
        <v>2013</v>
      </c>
      <c r="P62" s="37"/>
      <c r="Q62" s="36" t="s">
        <v>217</v>
      </c>
      <c r="R62" s="37"/>
      <c r="S62" s="36" t="s">
        <v>219</v>
      </c>
      <c r="T62" s="37"/>
      <c r="U62" s="36" t="s">
        <v>221</v>
      </c>
      <c r="V62" s="37"/>
      <c r="W62" s="36">
        <v>2014</v>
      </c>
      <c r="X62" s="37"/>
      <c r="Y62" s="36" t="s">
        <v>222</v>
      </c>
      <c r="Z62" s="37"/>
      <c r="AA62" s="36" t="s">
        <v>225</v>
      </c>
      <c r="AB62" s="37"/>
      <c r="AC62" s="36" t="s">
        <v>227</v>
      </c>
      <c r="AD62" s="37"/>
      <c r="AE62" s="36">
        <v>2015</v>
      </c>
      <c r="AF62" s="37"/>
      <c r="AG62" s="36" t="s">
        <v>230</v>
      </c>
      <c r="AH62" s="37"/>
      <c r="AI62" s="36" t="s">
        <v>232</v>
      </c>
      <c r="AJ62" s="37"/>
      <c r="AK62" s="36" t="s">
        <v>234</v>
      </c>
      <c r="AL62" s="37"/>
      <c r="AM62" s="36">
        <v>2016</v>
      </c>
      <c r="AN62" s="37"/>
      <c r="AO62" s="36" t="s">
        <v>235</v>
      </c>
      <c r="AP62" s="37"/>
      <c r="AQ62" s="36" t="s">
        <v>236</v>
      </c>
      <c r="AR62" s="37"/>
      <c r="AS62" s="36" t="s">
        <v>237</v>
      </c>
      <c r="AT62" s="37"/>
      <c r="AU62" s="36">
        <v>2017</v>
      </c>
      <c r="AV62" s="37"/>
      <c r="AW62" s="36" t="s">
        <v>241</v>
      </c>
      <c r="AX62" s="37"/>
      <c r="AY62" s="36" t="s">
        <v>242</v>
      </c>
      <c r="AZ62" s="37"/>
      <c r="BA62" s="36" t="s">
        <v>243</v>
      </c>
      <c r="BB62" s="37"/>
      <c r="BC62" s="36">
        <v>2018</v>
      </c>
      <c r="BD62" s="37"/>
      <c r="BE62" s="36" t="s">
        <v>244</v>
      </c>
      <c r="BF62" s="37"/>
      <c r="BG62" s="36" t="s">
        <v>245</v>
      </c>
      <c r="BH62" s="37"/>
      <c r="BI62" s="36" t="s">
        <v>246</v>
      </c>
      <c r="BJ62" s="37"/>
      <c r="BK62" s="36">
        <v>2019</v>
      </c>
      <c r="BL62" s="37"/>
      <c r="BM62" s="36" t="s">
        <v>247</v>
      </c>
      <c r="BN62" s="37"/>
      <c r="BO62" s="36" t="s">
        <v>248</v>
      </c>
      <c r="BP62" s="37"/>
      <c r="BQ62" s="36" t="s">
        <v>249</v>
      </c>
      <c r="BR62" s="37"/>
      <c r="BS62" s="36">
        <v>2020</v>
      </c>
      <c r="BT62" s="37"/>
      <c r="BU62" s="36" t="s">
        <v>250</v>
      </c>
      <c r="BV62" s="37"/>
      <c r="BW62" s="36" t="s">
        <v>251</v>
      </c>
      <c r="BX62" s="37"/>
      <c r="BY62" s="36" t="s">
        <v>252</v>
      </c>
      <c r="BZ62" s="37"/>
      <c r="CA62" s="36">
        <v>2021</v>
      </c>
      <c r="CB62" s="37"/>
      <c r="CC62" s="36" t="s">
        <v>253</v>
      </c>
      <c r="CD62" s="37"/>
      <c r="CE62" s="36" t="s">
        <v>253</v>
      </c>
      <c r="CF62" s="37"/>
      <c r="CG62" s="36" t="s">
        <v>255</v>
      </c>
      <c r="CH62" s="37"/>
      <c r="CI62" s="36">
        <v>2022</v>
      </c>
      <c r="CJ62" s="37"/>
      <c r="CK62" s="36" t="s">
        <v>256</v>
      </c>
      <c r="CL62" s="37"/>
      <c r="CM62" s="36" t="s">
        <v>257</v>
      </c>
      <c r="CN62" s="37"/>
      <c r="CO62" s="38" t="s">
        <v>258</v>
      </c>
      <c r="CP62" s="39"/>
      <c r="CQ62" s="38">
        <v>2023</v>
      </c>
      <c r="CR62" s="39"/>
      <c r="CS62" s="38" t="s">
        <v>259</v>
      </c>
      <c r="CT62" s="40"/>
      <c r="CU62" s="38" t="s">
        <v>261</v>
      </c>
      <c r="CV62" s="40"/>
      <c r="CW62" s="36" t="s">
        <v>263</v>
      </c>
      <c r="CX62" s="37"/>
      <c r="CY62" s="38">
        <v>2024</v>
      </c>
      <c r="CZ62" s="39"/>
      <c r="DA62" s="38" t="s">
        <v>264</v>
      </c>
      <c r="DB62" s="40"/>
      <c r="DC62" s="38" t="s">
        <v>265</v>
      </c>
      <c r="DD62" s="40"/>
      <c r="DE62" s="36" t="s">
        <v>266</v>
      </c>
      <c r="DF62" s="37"/>
      <c r="DG62" s="36">
        <v>2025</v>
      </c>
      <c r="DH62" s="37"/>
      <c r="DI62" s="38" t="s">
        <v>272</v>
      </c>
      <c r="DJ62" s="40"/>
      <c r="DK62" s="38" t="s">
        <v>273</v>
      </c>
      <c r="DL62" s="40"/>
    </row>
    <row r="63" spans="1:116" x14ac:dyDescent="0.25">
      <c r="A63" s="30" t="s">
        <v>199</v>
      </c>
      <c r="B63" s="33" t="s">
        <v>201</v>
      </c>
      <c r="C63" s="41" t="s">
        <v>0</v>
      </c>
      <c r="D63" s="42" t="s">
        <v>191</v>
      </c>
      <c r="E63" s="41" t="s">
        <v>0</v>
      </c>
      <c r="F63" s="42" t="s">
        <v>191</v>
      </c>
      <c r="G63" s="41" t="s">
        <v>0</v>
      </c>
      <c r="H63" s="42" t="s">
        <v>191</v>
      </c>
      <c r="I63" s="41" t="s">
        <v>0</v>
      </c>
      <c r="J63" s="42" t="s">
        <v>191</v>
      </c>
      <c r="K63" s="41" t="s">
        <v>0</v>
      </c>
      <c r="L63" s="42" t="s">
        <v>191</v>
      </c>
      <c r="M63" s="41" t="s">
        <v>0</v>
      </c>
      <c r="N63" s="42" t="s">
        <v>191</v>
      </c>
      <c r="O63" s="41" t="s">
        <v>0</v>
      </c>
      <c r="P63" s="42" t="s">
        <v>191</v>
      </c>
      <c r="Q63" s="41" t="s">
        <v>0</v>
      </c>
      <c r="R63" s="42" t="s">
        <v>191</v>
      </c>
      <c r="S63" s="41" t="s">
        <v>0</v>
      </c>
      <c r="T63" s="42" t="s">
        <v>191</v>
      </c>
      <c r="U63" s="41" t="s">
        <v>0</v>
      </c>
      <c r="V63" s="42" t="s">
        <v>191</v>
      </c>
      <c r="W63" s="41" t="s">
        <v>0</v>
      </c>
      <c r="X63" s="42" t="s">
        <v>191</v>
      </c>
      <c r="Y63" s="41" t="s">
        <v>0</v>
      </c>
      <c r="Z63" s="42" t="s">
        <v>191</v>
      </c>
      <c r="AA63" s="41" t="s">
        <v>0</v>
      </c>
      <c r="AB63" s="42" t="s">
        <v>191</v>
      </c>
      <c r="AC63" s="41" t="s">
        <v>0</v>
      </c>
      <c r="AD63" s="42" t="s">
        <v>191</v>
      </c>
      <c r="AE63" s="41" t="s">
        <v>0</v>
      </c>
      <c r="AF63" s="42" t="s">
        <v>191</v>
      </c>
      <c r="AG63" s="41" t="s">
        <v>0</v>
      </c>
      <c r="AH63" s="42" t="s">
        <v>191</v>
      </c>
      <c r="AI63" s="41" t="s">
        <v>0</v>
      </c>
      <c r="AJ63" s="42" t="s">
        <v>191</v>
      </c>
      <c r="AK63" s="41" t="s">
        <v>0</v>
      </c>
      <c r="AL63" s="42" t="s">
        <v>191</v>
      </c>
      <c r="AM63" s="41" t="s">
        <v>0</v>
      </c>
      <c r="AN63" s="42" t="s">
        <v>191</v>
      </c>
      <c r="AO63" s="41" t="s">
        <v>0</v>
      </c>
      <c r="AP63" s="42" t="s">
        <v>191</v>
      </c>
      <c r="AQ63" s="41" t="s">
        <v>0</v>
      </c>
      <c r="AR63" s="42" t="s">
        <v>191</v>
      </c>
      <c r="AS63" s="41" t="s">
        <v>0</v>
      </c>
      <c r="AT63" s="42" t="s">
        <v>191</v>
      </c>
      <c r="AU63" s="41" t="s">
        <v>0</v>
      </c>
      <c r="AV63" s="42" t="s">
        <v>191</v>
      </c>
      <c r="AW63" s="41" t="s">
        <v>0</v>
      </c>
      <c r="AX63" s="42" t="s">
        <v>191</v>
      </c>
      <c r="AY63" s="41" t="s">
        <v>0</v>
      </c>
      <c r="AZ63" s="42" t="s">
        <v>191</v>
      </c>
      <c r="BA63" s="41" t="s">
        <v>0</v>
      </c>
      <c r="BB63" s="42" t="s">
        <v>191</v>
      </c>
      <c r="BC63" s="41" t="s">
        <v>0</v>
      </c>
      <c r="BD63" s="42" t="s">
        <v>191</v>
      </c>
      <c r="BE63" s="41" t="s">
        <v>0</v>
      </c>
      <c r="BF63" s="42" t="s">
        <v>191</v>
      </c>
      <c r="BG63" s="41" t="s">
        <v>0</v>
      </c>
      <c r="BH63" s="42" t="s">
        <v>191</v>
      </c>
      <c r="BI63" s="41" t="s">
        <v>0</v>
      </c>
      <c r="BJ63" s="42" t="s">
        <v>191</v>
      </c>
      <c r="BK63" s="41" t="s">
        <v>0</v>
      </c>
      <c r="BL63" s="42" t="s">
        <v>191</v>
      </c>
      <c r="BM63" s="41" t="s">
        <v>0</v>
      </c>
      <c r="BN63" s="42" t="s">
        <v>191</v>
      </c>
      <c r="BO63" s="41" t="s">
        <v>0</v>
      </c>
      <c r="BP63" s="42" t="s">
        <v>191</v>
      </c>
      <c r="BQ63" s="41" t="s">
        <v>0</v>
      </c>
      <c r="BR63" s="42" t="s">
        <v>191</v>
      </c>
      <c r="BS63" s="41" t="s">
        <v>0</v>
      </c>
      <c r="BT63" s="42" t="s">
        <v>191</v>
      </c>
      <c r="BU63" s="41" t="s">
        <v>0</v>
      </c>
      <c r="BV63" s="42" t="s">
        <v>191</v>
      </c>
      <c r="BW63" s="41" t="s">
        <v>0</v>
      </c>
      <c r="BX63" s="42" t="s">
        <v>191</v>
      </c>
      <c r="BY63" s="41" t="s">
        <v>0</v>
      </c>
      <c r="BZ63" s="42" t="s">
        <v>191</v>
      </c>
      <c r="CA63" s="41" t="s">
        <v>0</v>
      </c>
      <c r="CB63" s="42" t="s">
        <v>191</v>
      </c>
      <c r="CC63" s="41" t="s">
        <v>0</v>
      </c>
      <c r="CD63" s="42" t="s">
        <v>191</v>
      </c>
      <c r="CE63" s="41" t="s">
        <v>0</v>
      </c>
      <c r="CF63" s="42" t="s">
        <v>191</v>
      </c>
      <c r="CG63" s="41" t="s">
        <v>0</v>
      </c>
      <c r="CH63" s="42" t="s">
        <v>191</v>
      </c>
      <c r="CI63" s="41" t="s">
        <v>0</v>
      </c>
      <c r="CJ63" s="42" t="s">
        <v>191</v>
      </c>
      <c r="CK63" s="41" t="s">
        <v>0</v>
      </c>
      <c r="CL63" s="42" t="s">
        <v>191</v>
      </c>
      <c r="CM63" s="41" t="s">
        <v>0</v>
      </c>
      <c r="CN63" s="42" t="s">
        <v>191</v>
      </c>
      <c r="CO63" s="41" t="s">
        <v>0</v>
      </c>
      <c r="CP63" s="42" t="s">
        <v>191</v>
      </c>
      <c r="CQ63" s="41" t="s">
        <v>0</v>
      </c>
      <c r="CR63" s="42" t="s">
        <v>191</v>
      </c>
      <c r="CS63" s="41" t="s">
        <v>0</v>
      </c>
      <c r="CT63" s="42" t="s">
        <v>191</v>
      </c>
      <c r="CU63" s="41" t="s">
        <v>0</v>
      </c>
      <c r="CV63" s="42" t="s">
        <v>191</v>
      </c>
      <c r="CW63" s="58" t="s">
        <v>0</v>
      </c>
      <c r="CX63" s="59" t="s">
        <v>191</v>
      </c>
      <c r="CY63" s="41" t="s">
        <v>0</v>
      </c>
      <c r="CZ63" s="42" t="s">
        <v>191</v>
      </c>
      <c r="DA63" s="41" t="s">
        <v>0</v>
      </c>
      <c r="DB63" s="42" t="s">
        <v>191</v>
      </c>
      <c r="DC63" s="41" t="s">
        <v>0</v>
      </c>
      <c r="DD63" s="42" t="s">
        <v>191</v>
      </c>
      <c r="DE63" s="58" t="s">
        <v>0</v>
      </c>
      <c r="DF63" s="59" t="s">
        <v>191</v>
      </c>
      <c r="DG63" s="58" t="s">
        <v>0</v>
      </c>
      <c r="DH63" s="59" t="s">
        <v>191</v>
      </c>
      <c r="DI63" s="41" t="s">
        <v>0</v>
      </c>
      <c r="DJ63" s="42" t="s">
        <v>191</v>
      </c>
      <c r="DK63" s="41" t="s">
        <v>0</v>
      </c>
      <c r="DL63" s="42" t="s">
        <v>191</v>
      </c>
    </row>
    <row r="64" spans="1:116" s="22" customFormat="1" x14ac:dyDescent="0.25">
      <c r="A64" s="32" t="s">
        <v>157</v>
      </c>
      <c r="B64" s="35" t="s">
        <v>203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>
        <v>3</v>
      </c>
      <c r="AV64" s="46">
        <v>635</v>
      </c>
      <c r="AW64" s="46">
        <v>4</v>
      </c>
      <c r="AX64" s="46">
        <v>700</v>
      </c>
      <c r="AY64" s="46">
        <v>6</v>
      </c>
      <c r="AZ64" s="46">
        <v>774</v>
      </c>
      <c r="BA64" s="46">
        <v>7</v>
      </c>
      <c r="BB64" s="46">
        <v>802</v>
      </c>
      <c r="BC64" s="46">
        <v>7</v>
      </c>
      <c r="BD64" s="46">
        <v>802</v>
      </c>
      <c r="BE64" s="46">
        <v>8</v>
      </c>
      <c r="BF64" s="46">
        <v>1245</v>
      </c>
      <c r="BG64" s="46">
        <v>9</v>
      </c>
      <c r="BH64" s="46">
        <v>1937.8600000000001</v>
      </c>
      <c r="BI64" s="46">
        <v>11</v>
      </c>
      <c r="BJ64" s="46">
        <v>2302.86</v>
      </c>
      <c r="BK64" s="46">
        <v>15</v>
      </c>
      <c r="BL64" s="46">
        <v>2544</v>
      </c>
      <c r="BM64" s="46">
        <v>17</v>
      </c>
      <c r="BN64" s="46">
        <v>2585.1600000000003</v>
      </c>
      <c r="BO64" s="46">
        <v>20</v>
      </c>
      <c r="BP64" s="46">
        <v>2854.1600000000003</v>
      </c>
      <c r="BQ64" s="46">
        <v>23</v>
      </c>
      <c r="BR64" s="46">
        <v>2953.1600000000003</v>
      </c>
      <c r="BS64" s="46">
        <v>27</v>
      </c>
      <c r="BT64" s="46">
        <v>3926.76</v>
      </c>
      <c r="BU64" s="46">
        <v>34</v>
      </c>
      <c r="BV64" s="46">
        <v>5144.76</v>
      </c>
      <c r="BW64" s="46">
        <v>36</v>
      </c>
      <c r="BX64" s="46">
        <v>5606.76</v>
      </c>
      <c r="BY64" s="46">
        <v>40</v>
      </c>
      <c r="BZ64" s="46">
        <v>5694.16</v>
      </c>
      <c r="CA64" s="46">
        <v>38</v>
      </c>
      <c r="CB64" s="46">
        <v>5558.96</v>
      </c>
      <c r="CC64" s="46">
        <v>38</v>
      </c>
      <c r="CD64" s="46">
        <v>5558.96</v>
      </c>
      <c r="CE64" s="46">
        <v>38</v>
      </c>
      <c r="CF64" s="46">
        <v>5322.9599999999991</v>
      </c>
      <c r="CG64" s="46">
        <v>38</v>
      </c>
      <c r="CH64" s="46">
        <v>5322.9599999999991</v>
      </c>
      <c r="CI64" s="46">
        <v>39</v>
      </c>
      <c r="CJ64" s="46">
        <v>5350.96</v>
      </c>
      <c r="CK64" s="46">
        <v>37</v>
      </c>
      <c r="CL64" s="46">
        <v>5115.96</v>
      </c>
      <c r="CM64" s="46">
        <v>36</v>
      </c>
      <c r="CN64" s="46">
        <v>5087.96</v>
      </c>
      <c r="CO64" s="46">
        <v>36</v>
      </c>
      <c r="CP64" s="46">
        <v>5087.96</v>
      </c>
      <c r="CQ64" s="46">
        <v>37</v>
      </c>
      <c r="CR64" s="46">
        <v>5222.96</v>
      </c>
      <c r="CS64" s="46">
        <v>37</v>
      </c>
      <c r="CT64" s="46">
        <v>5222.96</v>
      </c>
      <c r="CU64" s="46">
        <v>36</v>
      </c>
      <c r="CV64" s="60">
        <v>5216.9599999999991</v>
      </c>
      <c r="CW64" s="61">
        <v>36</v>
      </c>
      <c r="CX64" s="61">
        <v>5216.9599999999991</v>
      </c>
      <c r="CY64" s="46">
        <v>35</v>
      </c>
      <c r="CZ64" s="46">
        <v>5169.96</v>
      </c>
      <c r="DA64" s="46">
        <v>36</v>
      </c>
      <c r="DB64" s="46">
        <v>5197.96</v>
      </c>
      <c r="DC64" s="46">
        <v>35</v>
      </c>
      <c r="DD64" s="60">
        <v>5169.96</v>
      </c>
      <c r="DE64" s="61">
        <v>36</v>
      </c>
      <c r="DF64" s="61">
        <v>5197.96</v>
      </c>
      <c r="DG64" s="61">
        <v>39</v>
      </c>
      <c r="DH64" s="61">
        <v>5758.96</v>
      </c>
      <c r="DI64" s="46">
        <v>39</v>
      </c>
      <c r="DJ64" s="60">
        <v>5758.96</v>
      </c>
      <c r="DK64" s="46">
        <v>39</v>
      </c>
      <c r="DL64" s="60">
        <v>5758.96</v>
      </c>
    </row>
    <row r="65" spans="1:116" x14ac:dyDescent="0.25">
      <c r="A65" s="31" t="s">
        <v>206</v>
      </c>
      <c r="B65" s="34" t="s">
        <v>207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>
        <v>0</v>
      </c>
      <c r="CP65" s="12">
        <v>0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24">
        <v>0</v>
      </c>
      <c r="CW65" s="25">
        <v>0</v>
      </c>
      <c r="CX65" s="25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24">
        <v>0</v>
      </c>
      <c r="DE65" s="25">
        <v>0</v>
      </c>
      <c r="DF65" s="25">
        <v>0</v>
      </c>
      <c r="DG65" s="25">
        <v>0</v>
      </c>
      <c r="DH65" s="25">
        <v>0</v>
      </c>
      <c r="DI65" s="12">
        <v>0</v>
      </c>
      <c r="DJ65" s="24">
        <v>0</v>
      </c>
      <c r="DK65" s="12">
        <v>0</v>
      </c>
      <c r="DL65" s="24">
        <v>0</v>
      </c>
    </row>
    <row r="66" spans="1:116" x14ac:dyDescent="0.25">
      <c r="A66" s="31" t="s">
        <v>204</v>
      </c>
      <c r="B66" s="34" t="s">
        <v>205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>
        <v>18</v>
      </c>
      <c r="AV66" s="43">
        <v>2022</v>
      </c>
      <c r="AW66" s="43">
        <v>24</v>
      </c>
      <c r="AX66" s="43">
        <v>2213</v>
      </c>
      <c r="AY66" s="43">
        <v>25</v>
      </c>
      <c r="AZ66" s="43">
        <v>2231</v>
      </c>
      <c r="BA66" s="43">
        <v>30</v>
      </c>
      <c r="BB66" s="43">
        <v>2411</v>
      </c>
      <c r="BC66" s="43">
        <v>44</v>
      </c>
      <c r="BD66" s="43">
        <v>3557</v>
      </c>
      <c r="BE66" s="43">
        <v>50</v>
      </c>
      <c r="BF66" s="43">
        <v>3763</v>
      </c>
      <c r="BG66" s="43">
        <v>52</v>
      </c>
      <c r="BH66" s="43">
        <v>5977.2</v>
      </c>
      <c r="BI66" s="43">
        <v>56</v>
      </c>
      <c r="BJ66" s="43">
        <v>4375.88</v>
      </c>
      <c r="BK66" s="43">
        <v>59</v>
      </c>
      <c r="BL66" s="43">
        <v>4430</v>
      </c>
      <c r="BM66" s="43">
        <v>64</v>
      </c>
      <c r="BN66" s="43">
        <v>4658.0400000000009</v>
      </c>
      <c r="BO66" s="43">
        <v>74</v>
      </c>
      <c r="BP66" s="43">
        <v>5408.46</v>
      </c>
      <c r="BQ66" s="43">
        <v>78</v>
      </c>
      <c r="BR66" s="43">
        <v>5705.1900000000005</v>
      </c>
      <c r="BS66" s="43">
        <v>82</v>
      </c>
      <c r="BT66" s="43">
        <v>6248.7600000000011</v>
      </c>
      <c r="BU66" s="43">
        <v>86</v>
      </c>
      <c r="BV66" s="43">
        <v>6968.4500000000007</v>
      </c>
      <c r="BW66" s="43">
        <v>98</v>
      </c>
      <c r="BX66" s="43">
        <v>9444.35</v>
      </c>
      <c r="BY66" s="43">
        <v>107</v>
      </c>
      <c r="BZ66" s="43">
        <v>10659.260000000013</v>
      </c>
      <c r="CA66" s="43">
        <v>111</v>
      </c>
      <c r="CB66" s="43">
        <v>11184.270000000002</v>
      </c>
      <c r="CC66" s="43">
        <v>116</v>
      </c>
      <c r="CD66" s="43">
        <v>11493.410000000002</v>
      </c>
      <c r="CE66" s="43">
        <v>127</v>
      </c>
      <c r="CF66" s="43">
        <v>11874.6</v>
      </c>
      <c r="CG66" s="43">
        <v>143</v>
      </c>
      <c r="CH66" s="43">
        <v>13102.43</v>
      </c>
      <c r="CI66" s="43">
        <v>159</v>
      </c>
      <c r="CJ66" s="43">
        <v>15011.130000000003</v>
      </c>
      <c r="CK66" s="43">
        <v>165</v>
      </c>
      <c r="CL66" s="43">
        <v>14765.030000000004</v>
      </c>
      <c r="CM66" s="43">
        <v>176</v>
      </c>
      <c r="CN66" s="43">
        <v>17336.000000000004</v>
      </c>
      <c r="CO66" s="43">
        <v>186</v>
      </c>
      <c r="CP66" s="43">
        <v>19773.669999999995</v>
      </c>
      <c r="CQ66" s="43">
        <v>188</v>
      </c>
      <c r="CR66" s="43">
        <v>19905.78999999999</v>
      </c>
      <c r="CS66" s="43">
        <v>191</v>
      </c>
      <c r="CT66" s="43">
        <v>21258.639999999992</v>
      </c>
      <c r="CU66" s="43">
        <v>195</v>
      </c>
      <c r="CV66" s="60">
        <v>22253.499999999996</v>
      </c>
      <c r="CW66" s="61">
        <v>193</v>
      </c>
      <c r="CX66" s="62">
        <v>23464</v>
      </c>
      <c r="CY66" s="43">
        <v>195</v>
      </c>
      <c r="CZ66" s="43">
        <v>23627.729999999992</v>
      </c>
      <c r="DA66" s="43">
        <v>194</v>
      </c>
      <c r="DB66" s="43">
        <v>23921.84</v>
      </c>
      <c r="DC66" s="43">
        <v>191</v>
      </c>
      <c r="DD66" s="60">
        <v>23716.86</v>
      </c>
      <c r="DE66" s="61">
        <v>190</v>
      </c>
      <c r="DF66" s="63">
        <v>23987.09</v>
      </c>
      <c r="DG66" s="61">
        <v>184</v>
      </c>
      <c r="DH66" s="63">
        <v>25932.16</v>
      </c>
      <c r="DI66" s="43">
        <v>206</v>
      </c>
      <c r="DJ66" s="60">
        <v>31601.469999999994</v>
      </c>
      <c r="DK66" s="43">
        <v>258</v>
      </c>
      <c r="DL66" s="60">
        <v>50837.740000000005</v>
      </c>
    </row>
    <row r="67" spans="1:116" x14ac:dyDescent="0.25">
      <c r="A67" s="31" t="s">
        <v>208</v>
      </c>
      <c r="B67" s="34" t="s">
        <v>209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>
        <v>1</v>
      </c>
      <c r="AZ67" s="12">
        <v>165</v>
      </c>
      <c r="BA67" s="12">
        <v>1</v>
      </c>
      <c r="BB67" s="12">
        <v>165</v>
      </c>
      <c r="BC67" s="12">
        <v>1</v>
      </c>
      <c r="BD67" s="12">
        <v>165</v>
      </c>
      <c r="BE67" s="12">
        <v>2</v>
      </c>
      <c r="BF67" s="12">
        <v>175</v>
      </c>
      <c r="BG67" s="12">
        <v>1</v>
      </c>
      <c r="BH67" s="12">
        <v>165</v>
      </c>
      <c r="BI67" s="12">
        <v>2</v>
      </c>
      <c r="BJ67" s="12">
        <v>211.5</v>
      </c>
      <c r="BK67" s="12">
        <v>3</v>
      </c>
      <c r="BL67" s="12">
        <v>221</v>
      </c>
      <c r="BM67" s="12">
        <v>2</v>
      </c>
      <c r="BN67" s="12">
        <v>56.31</v>
      </c>
      <c r="BO67" s="12">
        <v>3</v>
      </c>
      <c r="BP67" s="12">
        <v>221.31</v>
      </c>
      <c r="BQ67" s="12">
        <v>3</v>
      </c>
      <c r="BR67" s="12">
        <v>961.5</v>
      </c>
      <c r="BS67" s="12">
        <v>4</v>
      </c>
      <c r="BT67" s="12">
        <v>1101.5</v>
      </c>
      <c r="BU67" s="12">
        <v>4</v>
      </c>
      <c r="BV67" s="12">
        <v>1101.5</v>
      </c>
      <c r="BW67" s="12">
        <v>4</v>
      </c>
      <c r="BX67" s="12">
        <v>1101.5</v>
      </c>
      <c r="BY67" s="12">
        <v>5</v>
      </c>
      <c r="BZ67" s="12">
        <v>1186.5</v>
      </c>
      <c r="CA67" s="12">
        <v>5</v>
      </c>
      <c r="CB67" s="12">
        <v>1186.5</v>
      </c>
      <c r="CC67" s="12">
        <v>5</v>
      </c>
      <c r="CD67" s="12">
        <v>1186.5</v>
      </c>
      <c r="CE67" s="12">
        <v>5</v>
      </c>
      <c r="CF67" s="12">
        <v>1186.5</v>
      </c>
      <c r="CG67" s="12">
        <v>5</v>
      </c>
      <c r="CH67" s="12">
        <v>1186.5</v>
      </c>
      <c r="CI67" s="12">
        <v>5</v>
      </c>
      <c r="CJ67" s="12">
        <v>1186.5</v>
      </c>
      <c r="CK67" s="12">
        <v>4</v>
      </c>
      <c r="CL67" s="12">
        <v>1101.5</v>
      </c>
      <c r="CM67" s="12">
        <v>5</v>
      </c>
      <c r="CN67" s="12">
        <v>1186.5</v>
      </c>
      <c r="CO67" s="12">
        <v>5</v>
      </c>
      <c r="CP67" s="12">
        <v>1186.5</v>
      </c>
      <c r="CQ67" s="12">
        <v>5</v>
      </c>
      <c r="CR67" s="12">
        <v>1186.5</v>
      </c>
      <c r="CS67" s="12">
        <v>5</v>
      </c>
      <c r="CT67" s="12">
        <v>1186.5</v>
      </c>
      <c r="CU67" s="12">
        <v>6</v>
      </c>
      <c r="CV67" s="24">
        <v>2136.5</v>
      </c>
      <c r="CW67" s="25">
        <v>6</v>
      </c>
      <c r="CX67" s="15">
        <v>2137</v>
      </c>
      <c r="CY67" s="12">
        <v>6</v>
      </c>
      <c r="CZ67" s="12">
        <v>2136.5</v>
      </c>
      <c r="DA67" s="12">
        <v>7</v>
      </c>
      <c r="DB67" s="12">
        <v>4236.5</v>
      </c>
      <c r="DC67" s="12">
        <v>6</v>
      </c>
      <c r="DD67" s="24">
        <v>3486.5</v>
      </c>
      <c r="DE67" s="25">
        <v>6</v>
      </c>
      <c r="DF67" s="27">
        <v>3486.5</v>
      </c>
      <c r="DG67" s="25">
        <v>6</v>
      </c>
      <c r="DH67" s="27">
        <v>3486.5</v>
      </c>
      <c r="DI67" s="12">
        <v>6</v>
      </c>
      <c r="DJ67" s="24">
        <v>3486.5</v>
      </c>
      <c r="DK67" s="12">
        <v>6</v>
      </c>
      <c r="DL67" s="24">
        <v>3486.5</v>
      </c>
    </row>
    <row r="68" spans="1:116" x14ac:dyDescent="0.25">
      <c r="A68" s="31" t="s">
        <v>200</v>
      </c>
      <c r="B68" s="34" t="s">
        <v>202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>
        <v>1</v>
      </c>
      <c r="BF68" s="43">
        <v>999</v>
      </c>
      <c r="BG68" s="43">
        <v>2</v>
      </c>
      <c r="BH68" s="43">
        <v>1998</v>
      </c>
      <c r="BI68" s="43">
        <v>2</v>
      </c>
      <c r="BJ68" s="43">
        <v>1998</v>
      </c>
      <c r="BK68" s="43">
        <v>3</v>
      </c>
      <c r="BL68" s="43">
        <v>2158</v>
      </c>
      <c r="BM68" s="43">
        <v>2</v>
      </c>
      <c r="BN68" s="43">
        <v>1998</v>
      </c>
      <c r="BO68" s="43">
        <v>3</v>
      </c>
      <c r="BP68" s="43">
        <v>2158</v>
      </c>
      <c r="BQ68" s="43">
        <v>3</v>
      </c>
      <c r="BR68" s="43">
        <v>2158</v>
      </c>
      <c r="BS68" s="43">
        <v>3</v>
      </c>
      <c r="BT68" s="43">
        <v>2158</v>
      </c>
      <c r="BU68" s="43">
        <v>3</v>
      </c>
      <c r="BV68" s="43">
        <v>2158</v>
      </c>
      <c r="BW68" s="43">
        <v>5</v>
      </c>
      <c r="BX68" s="43">
        <v>4142</v>
      </c>
      <c r="BY68" s="43">
        <v>5</v>
      </c>
      <c r="BZ68" s="43">
        <v>4142</v>
      </c>
      <c r="CA68" s="43">
        <v>7</v>
      </c>
      <c r="CB68" s="43">
        <v>5633</v>
      </c>
      <c r="CC68" s="43">
        <v>7</v>
      </c>
      <c r="CD68" s="43">
        <v>5633</v>
      </c>
      <c r="CE68" s="43">
        <v>7</v>
      </c>
      <c r="CF68" s="43">
        <v>5633</v>
      </c>
      <c r="CG68" s="43">
        <v>7</v>
      </c>
      <c r="CH68" s="43">
        <v>5633</v>
      </c>
      <c r="CI68" s="43">
        <v>7</v>
      </c>
      <c r="CJ68" s="43">
        <v>5633</v>
      </c>
      <c r="CK68" s="43">
        <v>7</v>
      </c>
      <c r="CL68" s="43">
        <v>5633</v>
      </c>
      <c r="CM68" s="43">
        <v>7</v>
      </c>
      <c r="CN68" s="43">
        <v>5633</v>
      </c>
      <c r="CO68" s="43">
        <v>6</v>
      </c>
      <c r="CP68" s="43">
        <v>4634</v>
      </c>
      <c r="CQ68" s="43">
        <v>6</v>
      </c>
      <c r="CR68" s="43">
        <v>4634</v>
      </c>
      <c r="CS68" s="43">
        <v>6</v>
      </c>
      <c r="CT68" s="43">
        <v>4634</v>
      </c>
      <c r="CU68" s="43">
        <v>6</v>
      </c>
      <c r="CV68" s="60">
        <v>4634</v>
      </c>
      <c r="CW68" s="61">
        <v>6</v>
      </c>
      <c r="CX68" s="62">
        <v>4634</v>
      </c>
      <c r="CY68" s="43">
        <v>5</v>
      </c>
      <c r="CZ68" s="43">
        <v>3649</v>
      </c>
      <c r="DA68" s="43">
        <v>5</v>
      </c>
      <c r="DB68" s="43">
        <v>3649</v>
      </c>
      <c r="DC68" s="43">
        <v>5</v>
      </c>
      <c r="DD68" s="60">
        <v>3649</v>
      </c>
      <c r="DE68" s="61">
        <v>5</v>
      </c>
      <c r="DF68" s="63">
        <v>3649</v>
      </c>
      <c r="DG68" s="61">
        <v>5</v>
      </c>
      <c r="DH68" s="63">
        <v>3649</v>
      </c>
      <c r="DI68" s="43">
        <v>5</v>
      </c>
      <c r="DJ68" s="60">
        <v>3649</v>
      </c>
      <c r="DK68" s="43">
        <v>5</v>
      </c>
      <c r="DL68" s="60">
        <v>3649</v>
      </c>
    </row>
    <row r="69" spans="1:116" x14ac:dyDescent="0.25">
      <c r="A69" s="31" t="s">
        <v>210</v>
      </c>
      <c r="B69" s="34" t="s">
        <v>211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>
        <v>2</v>
      </c>
      <c r="AV69" s="12">
        <v>12290</v>
      </c>
      <c r="AW69" s="12">
        <v>7</v>
      </c>
      <c r="AX69" s="12">
        <v>15950</v>
      </c>
      <c r="AY69" s="12">
        <v>8</v>
      </c>
      <c r="AZ69" s="12">
        <v>15955</v>
      </c>
      <c r="BA69" s="12">
        <v>14</v>
      </c>
      <c r="BB69" s="12">
        <v>16760</v>
      </c>
      <c r="BC69" s="12">
        <v>17</v>
      </c>
      <c r="BD69" s="12">
        <v>20949</v>
      </c>
      <c r="BE69" s="12">
        <v>19</v>
      </c>
      <c r="BF69" s="12">
        <v>23357</v>
      </c>
      <c r="BG69" s="12">
        <v>20</v>
      </c>
      <c r="BH69" s="12">
        <v>21096.21</v>
      </c>
      <c r="BI69" s="12">
        <v>22</v>
      </c>
      <c r="BJ69" s="12">
        <v>23735.709999999995</v>
      </c>
      <c r="BK69" s="12">
        <v>22</v>
      </c>
      <c r="BL69" s="12">
        <v>27774</v>
      </c>
      <c r="BM69" s="12">
        <v>24</v>
      </c>
      <c r="BN69" s="12">
        <v>28099</v>
      </c>
      <c r="BO69" s="12">
        <v>25</v>
      </c>
      <c r="BP69" s="12">
        <v>29698.7</v>
      </c>
      <c r="BQ69" s="12">
        <v>28</v>
      </c>
      <c r="BR69" s="12">
        <v>30762.510000000002</v>
      </c>
      <c r="BS69" s="12">
        <v>35</v>
      </c>
      <c r="BT69" s="12">
        <v>37285.310000000005</v>
      </c>
      <c r="BU69" s="12">
        <v>32</v>
      </c>
      <c r="BV69" s="12">
        <v>35805.310000000005</v>
      </c>
      <c r="BW69" s="12">
        <v>41</v>
      </c>
      <c r="BX69" s="12">
        <v>37755.010000000009</v>
      </c>
      <c r="BY69" s="12">
        <v>45</v>
      </c>
      <c r="BZ69" s="12">
        <v>39360.01</v>
      </c>
      <c r="CA69" s="12">
        <v>47</v>
      </c>
      <c r="CB69" s="12">
        <v>39428.509999999995</v>
      </c>
      <c r="CC69" s="12">
        <v>49</v>
      </c>
      <c r="CD69" s="12">
        <v>40056.509999999995</v>
      </c>
      <c r="CE69" s="12">
        <v>49</v>
      </c>
      <c r="CF69" s="12">
        <v>40089.710000000006</v>
      </c>
      <c r="CG69" s="12">
        <v>51</v>
      </c>
      <c r="CH69" s="12">
        <v>40329.710000000006</v>
      </c>
      <c r="CI69" s="12">
        <v>49</v>
      </c>
      <c r="CJ69" s="12">
        <v>40230</v>
      </c>
      <c r="CK69" s="12">
        <v>50</v>
      </c>
      <c r="CL69" s="12">
        <v>40367.46</v>
      </c>
      <c r="CM69" s="12">
        <v>54</v>
      </c>
      <c r="CN69" s="12">
        <v>42501.61</v>
      </c>
      <c r="CO69" s="12">
        <v>53</v>
      </c>
      <c r="CP69" s="12">
        <v>42090.61</v>
      </c>
      <c r="CQ69" s="12">
        <v>53</v>
      </c>
      <c r="CR69" s="12">
        <v>42257.63</v>
      </c>
      <c r="CS69" s="12">
        <v>53</v>
      </c>
      <c r="CT69" s="12">
        <v>42689.63</v>
      </c>
      <c r="CU69" s="12">
        <v>53</v>
      </c>
      <c r="CV69" s="24">
        <v>50246.49</v>
      </c>
      <c r="CW69" s="25">
        <v>50</v>
      </c>
      <c r="CX69" s="15">
        <v>50143</v>
      </c>
      <c r="CY69" s="12">
        <v>48</v>
      </c>
      <c r="CZ69" s="12">
        <v>42351.14</v>
      </c>
      <c r="DA69" s="12">
        <v>49</v>
      </c>
      <c r="DB69" s="12">
        <v>206351.14</v>
      </c>
      <c r="DC69" s="12">
        <v>50</v>
      </c>
      <c r="DD69" s="24">
        <v>195911.14</v>
      </c>
      <c r="DE69" s="25">
        <v>53</v>
      </c>
      <c r="DF69" s="27">
        <v>196107.1</v>
      </c>
      <c r="DG69" s="25">
        <v>54</v>
      </c>
      <c r="DH69" s="27">
        <v>196701.1</v>
      </c>
      <c r="DI69" s="12">
        <v>52</v>
      </c>
      <c r="DJ69" s="24">
        <v>196443.3</v>
      </c>
      <c r="DK69" s="12">
        <v>53</v>
      </c>
      <c r="DL69" s="24">
        <v>196853.3</v>
      </c>
    </row>
    <row r="70" spans="1:116" x14ac:dyDescent="0.25">
      <c r="A70" s="31" t="s">
        <v>212</v>
      </c>
      <c r="B70" s="34" t="s">
        <v>189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>
        <v>8</v>
      </c>
      <c r="BV70" s="43">
        <v>2540</v>
      </c>
      <c r="BW70" s="43">
        <v>1</v>
      </c>
      <c r="BX70" s="43">
        <v>85</v>
      </c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>
        <v>6</v>
      </c>
      <c r="CL70" s="43">
        <v>1089.08</v>
      </c>
      <c r="CM70" s="43">
        <v>0</v>
      </c>
      <c r="CN70" s="43">
        <v>0</v>
      </c>
      <c r="CO70" s="43">
        <v>0</v>
      </c>
      <c r="CP70" s="43">
        <v>0</v>
      </c>
      <c r="CQ70" s="43">
        <v>0</v>
      </c>
      <c r="CR70" s="43">
        <v>0</v>
      </c>
      <c r="CS70" s="43">
        <v>0</v>
      </c>
      <c r="CT70" s="43">
        <v>0</v>
      </c>
      <c r="CU70" s="43">
        <v>0</v>
      </c>
      <c r="CV70" s="64">
        <v>0</v>
      </c>
      <c r="CW70" s="65">
        <v>0</v>
      </c>
      <c r="CX70" s="65">
        <v>0</v>
      </c>
      <c r="CY70" s="43">
        <v>0</v>
      </c>
      <c r="CZ70" s="43">
        <v>0</v>
      </c>
      <c r="DA70" s="43">
        <v>0</v>
      </c>
      <c r="DB70" s="43">
        <v>0</v>
      </c>
      <c r="DC70" s="43">
        <v>0</v>
      </c>
      <c r="DD70" s="64">
        <v>0</v>
      </c>
      <c r="DE70" s="65">
        <v>0</v>
      </c>
      <c r="DF70" s="65">
        <v>0</v>
      </c>
      <c r="DG70" s="65">
        <v>0</v>
      </c>
      <c r="DH70" s="65">
        <v>0</v>
      </c>
      <c r="DI70" s="43">
        <v>0</v>
      </c>
      <c r="DJ70" s="64">
        <v>0</v>
      </c>
      <c r="DK70" s="43">
        <v>0</v>
      </c>
      <c r="DL70" s="64">
        <v>0</v>
      </c>
    </row>
    <row r="71" spans="1:116" ht="15.75" thickBot="1" x14ac:dyDescent="0.3">
      <c r="A71" s="30" t="s">
        <v>26</v>
      </c>
      <c r="B71" s="33"/>
      <c r="C71" s="56"/>
      <c r="D71" s="57"/>
      <c r="E71" s="56"/>
      <c r="F71" s="56"/>
      <c r="G71" s="56"/>
      <c r="H71" s="56"/>
      <c r="I71" s="56"/>
      <c r="J71" s="56"/>
      <c r="K71" s="56"/>
      <c r="L71" s="56"/>
      <c r="M71" s="56"/>
      <c r="N71" s="57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>
        <f t="shared" ref="AU71:AZ71" si="74">SUM(AU64:AU70)</f>
        <v>23</v>
      </c>
      <c r="AV71" s="57">
        <f t="shared" si="74"/>
        <v>14947</v>
      </c>
      <c r="AW71" s="56">
        <f t="shared" si="74"/>
        <v>35</v>
      </c>
      <c r="AX71" s="57">
        <f t="shared" si="74"/>
        <v>18863</v>
      </c>
      <c r="AY71" s="56">
        <f t="shared" si="74"/>
        <v>40</v>
      </c>
      <c r="AZ71" s="56">
        <f t="shared" si="74"/>
        <v>19125</v>
      </c>
      <c r="BA71" s="56">
        <f t="shared" ref="BA71:BF71" si="75">SUM(BA64:BA70)</f>
        <v>52</v>
      </c>
      <c r="BB71" s="56">
        <f t="shared" si="75"/>
        <v>20138</v>
      </c>
      <c r="BC71" s="56">
        <f t="shared" si="75"/>
        <v>69</v>
      </c>
      <c r="BD71" s="57">
        <f t="shared" si="75"/>
        <v>25473</v>
      </c>
      <c r="BE71" s="56">
        <f t="shared" si="75"/>
        <v>80</v>
      </c>
      <c r="BF71" s="57">
        <f t="shared" si="75"/>
        <v>29539</v>
      </c>
      <c r="BG71" s="56">
        <f t="shared" ref="BG71:BL71" si="76">SUM(BG64:BG70)</f>
        <v>84</v>
      </c>
      <c r="BH71" s="57">
        <f t="shared" si="76"/>
        <v>31174.269999999997</v>
      </c>
      <c r="BI71" s="56">
        <f t="shared" si="76"/>
        <v>93</v>
      </c>
      <c r="BJ71" s="57">
        <f t="shared" si="76"/>
        <v>32623.949999999997</v>
      </c>
      <c r="BK71" s="56">
        <f t="shared" si="76"/>
        <v>102</v>
      </c>
      <c r="BL71" s="57">
        <f t="shared" si="76"/>
        <v>37127</v>
      </c>
      <c r="BM71" s="56">
        <f t="shared" ref="BM71:BR71" si="77">SUM(BM64:BM70)</f>
        <v>109</v>
      </c>
      <c r="BN71" s="57">
        <f t="shared" si="77"/>
        <v>37396.51</v>
      </c>
      <c r="BO71" s="56">
        <f t="shared" si="77"/>
        <v>125</v>
      </c>
      <c r="BP71" s="57">
        <f t="shared" si="77"/>
        <v>40340.630000000005</v>
      </c>
      <c r="BQ71" s="56">
        <f t="shared" si="77"/>
        <v>135</v>
      </c>
      <c r="BR71" s="57">
        <f t="shared" si="77"/>
        <v>42540.36</v>
      </c>
      <c r="BS71" s="56">
        <f t="shared" ref="BS71:BX71" si="78">SUM(BS64:BS70)</f>
        <v>151</v>
      </c>
      <c r="BT71" s="57">
        <f t="shared" si="78"/>
        <v>50720.33</v>
      </c>
      <c r="BU71" s="56">
        <f t="shared" si="78"/>
        <v>167</v>
      </c>
      <c r="BV71" s="57">
        <f t="shared" si="78"/>
        <v>53718.020000000004</v>
      </c>
      <c r="BW71" s="56">
        <f t="shared" si="78"/>
        <v>185</v>
      </c>
      <c r="BX71" s="57">
        <f t="shared" si="78"/>
        <v>58134.62000000001</v>
      </c>
      <c r="BY71" s="56">
        <f t="shared" ref="BY71:CD71" si="79">SUM(BY64:BY70)</f>
        <v>202</v>
      </c>
      <c r="BZ71" s="57">
        <f t="shared" si="79"/>
        <v>61041.930000000015</v>
      </c>
      <c r="CA71" s="56">
        <f t="shared" si="79"/>
        <v>208</v>
      </c>
      <c r="CB71" s="57">
        <f t="shared" si="79"/>
        <v>62991.24</v>
      </c>
      <c r="CC71" s="56">
        <f t="shared" si="79"/>
        <v>215</v>
      </c>
      <c r="CD71" s="57">
        <f t="shared" si="79"/>
        <v>63928.38</v>
      </c>
      <c r="CE71" s="56">
        <f t="shared" ref="CE71:CJ71" si="80">SUM(CE64:CE70)</f>
        <v>226</v>
      </c>
      <c r="CF71" s="57">
        <f t="shared" si="80"/>
        <v>64106.770000000004</v>
      </c>
      <c r="CG71" s="56">
        <f t="shared" si="80"/>
        <v>244</v>
      </c>
      <c r="CH71" s="57">
        <f t="shared" si="80"/>
        <v>65574.600000000006</v>
      </c>
      <c r="CI71" s="56">
        <f t="shared" si="80"/>
        <v>259</v>
      </c>
      <c r="CJ71" s="57">
        <f t="shared" si="80"/>
        <v>67411.59</v>
      </c>
      <c r="CK71" s="56">
        <f t="shared" ref="CK71:CT71" si="81">SUM(CK64:CK70)</f>
        <v>269</v>
      </c>
      <c r="CL71" s="57">
        <f t="shared" si="81"/>
        <v>68072.030000000013</v>
      </c>
      <c r="CM71" s="56">
        <f t="shared" si="81"/>
        <v>278</v>
      </c>
      <c r="CN71" s="57">
        <f t="shared" si="81"/>
        <v>71745.070000000007</v>
      </c>
      <c r="CO71" s="56">
        <f t="shared" si="81"/>
        <v>286</v>
      </c>
      <c r="CP71" s="56">
        <f t="shared" si="81"/>
        <v>72772.739999999991</v>
      </c>
      <c r="CQ71" s="56">
        <f t="shared" si="81"/>
        <v>289</v>
      </c>
      <c r="CR71" s="56">
        <f t="shared" si="81"/>
        <v>73206.87999999999</v>
      </c>
      <c r="CS71" s="56">
        <f t="shared" si="81"/>
        <v>292</v>
      </c>
      <c r="CT71" s="56">
        <f t="shared" si="81"/>
        <v>74991.729999999981</v>
      </c>
      <c r="CU71" s="56">
        <f t="shared" ref="CU71:CZ71" si="82">SUM(CU64:CU70)</f>
        <v>296</v>
      </c>
      <c r="CV71" s="66">
        <f t="shared" si="82"/>
        <v>84487.449999999983</v>
      </c>
      <c r="CW71" s="66">
        <f t="shared" si="82"/>
        <v>291</v>
      </c>
      <c r="CX71" s="66">
        <f t="shared" si="82"/>
        <v>85594.959999999992</v>
      </c>
      <c r="CY71" s="56">
        <f t="shared" si="82"/>
        <v>289</v>
      </c>
      <c r="CZ71" s="56">
        <f t="shared" si="82"/>
        <v>76934.329999999987</v>
      </c>
      <c r="DA71" s="56">
        <f t="shared" ref="DA71:DF71" si="83">SUM(DA64:DA70)</f>
        <v>291</v>
      </c>
      <c r="DB71" s="56">
        <f t="shared" si="83"/>
        <v>243356.44</v>
      </c>
      <c r="DC71" s="56">
        <f t="shared" si="83"/>
        <v>287</v>
      </c>
      <c r="DD71" s="66">
        <f t="shared" si="83"/>
        <v>231933.46000000002</v>
      </c>
      <c r="DE71" s="66">
        <f t="shared" si="83"/>
        <v>290</v>
      </c>
      <c r="DF71" s="66">
        <f t="shared" si="83"/>
        <v>232427.65000000002</v>
      </c>
      <c r="DG71" s="66">
        <f>SUM(DG64:DG70)</f>
        <v>288</v>
      </c>
      <c r="DH71" s="66">
        <f>SUM(DH64:DH70)</f>
        <v>235527.72</v>
      </c>
      <c r="DI71" s="56">
        <f>SUM(DI64:DI70)</f>
        <v>308</v>
      </c>
      <c r="DJ71" s="66">
        <f>SUM(DJ64:DJ70)</f>
        <v>240939.22999999998</v>
      </c>
      <c r="DK71" s="56">
        <f t="shared" ref="DK71:DL71" si="84">SUM(DK64:DK70)</f>
        <v>361</v>
      </c>
      <c r="DL71" s="66">
        <f t="shared" si="84"/>
        <v>260585.5</v>
      </c>
    </row>
    <row r="72" spans="1:116" ht="15.75" thickBot="1" x14ac:dyDescent="0.3">
      <c r="G72" s="17"/>
    </row>
    <row r="73" spans="1:116" x14ac:dyDescent="0.25">
      <c r="A73" s="16" t="s">
        <v>240</v>
      </c>
      <c r="B73" s="11"/>
      <c r="C73" s="36">
        <v>2010</v>
      </c>
      <c r="D73" s="67"/>
      <c r="E73" s="36">
        <v>2011</v>
      </c>
      <c r="F73" s="67"/>
      <c r="G73" s="36">
        <v>2012</v>
      </c>
      <c r="H73" s="67"/>
      <c r="I73" s="36" t="s">
        <v>194</v>
      </c>
      <c r="J73" s="67"/>
      <c r="K73" s="36" t="s">
        <v>198</v>
      </c>
      <c r="L73" s="67"/>
      <c r="M73" s="36" t="s">
        <v>214</v>
      </c>
      <c r="N73" s="67"/>
      <c r="O73" s="36">
        <v>2013</v>
      </c>
      <c r="P73" s="67"/>
      <c r="Q73" s="36" t="s">
        <v>217</v>
      </c>
      <c r="R73" s="67"/>
      <c r="S73" s="36" t="s">
        <v>219</v>
      </c>
      <c r="T73" s="67"/>
      <c r="U73" s="36" t="s">
        <v>221</v>
      </c>
      <c r="V73" s="67"/>
      <c r="W73" s="36">
        <v>2014</v>
      </c>
      <c r="X73" s="67"/>
      <c r="Y73" s="36" t="s">
        <v>222</v>
      </c>
      <c r="Z73" s="67"/>
      <c r="AA73" s="36" t="s">
        <v>225</v>
      </c>
      <c r="AB73" s="67"/>
      <c r="AC73" s="36" t="s">
        <v>227</v>
      </c>
      <c r="AD73" s="67"/>
      <c r="AE73" s="36">
        <v>2015</v>
      </c>
      <c r="AF73" s="67"/>
      <c r="AG73" s="36" t="s">
        <v>230</v>
      </c>
      <c r="AH73" s="67"/>
      <c r="AI73" s="36" t="s">
        <v>232</v>
      </c>
      <c r="AJ73" s="67"/>
      <c r="AK73" s="36" t="s">
        <v>234</v>
      </c>
      <c r="AL73" s="67"/>
      <c r="AM73" s="36">
        <v>2016</v>
      </c>
      <c r="AN73" s="67"/>
      <c r="AO73" s="36" t="s">
        <v>235</v>
      </c>
      <c r="AP73" s="67"/>
      <c r="AQ73" s="36" t="s">
        <v>236</v>
      </c>
      <c r="AR73" s="67"/>
      <c r="AS73" s="36" t="s">
        <v>237</v>
      </c>
      <c r="AT73" s="67"/>
      <c r="AU73" s="36">
        <v>2017</v>
      </c>
      <c r="AV73" s="37"/>
      <c r="AW73" s="36" t="s">
        <v>241</v>
      </c>
      <c r="AX73" s="37"/>
      <c r="AY73" s="36" t="s">
        <v>242</v>
      </c>
      <c r="AZ73" s="67"/>
      <c r="BA73" s="36" t="s">
        <v>243</v>
      </c>
      <c r="BB73" s="67"/>
      <c r="BC73" s="36">
        <v>2018</v>
      </c>
      <c r="BD73" s="37"/>
      <c r="BE73" s="36" t="s">
        <v>244</v>
      </c>
      <c r="BF73" s="37"/>
      <c r="BG73" s="36" t="s">
        <v>245</v>
      </c>
      <c r="BH73" s="37"/>
      <c r="BI73" s="36" t="s">
        <v>246</v>
      </c>
      <c r="BJ73" s="37"/>
      <c r="BK73" s="36">
        <v>2019</v>
      </c>
      <c r="BL73" s="37"/>
      <c r="BM73" s="36" t="s">
        <v>247</v>
      </c>
      <c r="BN73" s="37"/>
      <c r="BO73" s="36" t="s">
        <v>248</v>
      </c>
      <c r="BP73" s="37"/>
      <c r="BQ73" s="36" t="s">
        <v>249</v>
      </c>
      <c r="BR73" s="37"/>
      <c r="BS73" s="36">
        <v>2021</v>
      </c>
      <c r="BT73" s="37"/>
      <c r="BU73" s="36" t="s">
        <v>250</v>
      </c>
      <c r="BV73" s="37"/>
      <c r="BW73" s="36" t="s">
        <v>251</v>
      </c>
      <c r="BX73" s="37"/>
      <c r="BY73" s="36" t="s">
        <v>252</v>
      </c>
      <c r="BZ73" s="37"/>
      <c r="CA73" s="36">
        <v>2021</v>
      </c>
      <c r="CB73" s="37"/>
      <c r="CC73" s="36" t="s">
        <v>253</v>
      </c>
      <c r="CD73" s="37"/>
      <c r="CE73" s="36" t="s">
        <v>253</v>
      </c>
      <c r="CF73" s="37"/>
      <c r="CG73" s="36" t="s">
        <v>255</v>
      </c>
      <c r="CH73" s="37"/>
      <c r="CI73" s="36">
        <v>2022</v>
      </c>
      <c r="CJ73" s="37"/>
      <c r="CK73" s="36" t="s">
        <v>256</v>
      </c>
      <c r="CL73" s="37"/>
      <c r="CM73" s="36" t="s">
        <v>257</v>
      </c>
      <c r="CN73" s="37"/>
      <c r="CO73" s="36" t="s">
        <v>258</v>
      </c>
      <c r="CP73" s="37"/>
      <c r="CQ73" s="36">
        <v>2023</v>
      </c>
      <c r="CR73" s="37"/>
      <c r="CS73" s="68" t="s">
        <v>259</v>
      </c>
      <c r="CT73" s="69"/>
      <c r="CU73" s="38" t="s">
        <v>261</v>
      </c>
      <c r="CV73" s="40"/>
      <c r="CW73" s="36" t="s">
        <v>263</v>
      </c>
      <c r="CX73" s="37"/>
      <c r="CY73" s="36">
        <v>2024</v>
      </c>
      <c r="CZ73" s="37"/>
      <c r="DA73" s="68" t="s">
        <v>259</v>
      </c>
      <c r="DB73" s="69"/>
      <c r="DC73" s="38" t="s">
        <v>265</v>
      </c>
      <c r="DD73" s="40"/>
      <c r="DE73" s="36" t="s">
        <v>266</v>
      </c>
      <c r="DF73" s="37"/>
      <c r="DG73" s="36">
        <v>2025</v>
      </c>
      <c r="DH73" s="37"/>
      <c r="DI73" s="38" t="s">
        <v>272</v>
      </c>
      <c r="DJ73" s="40"/>
      <c r="DK73" s="38" t="s">
        <v>273</v>
      </c>
      <c r="DL73" s="40"/>
    </row>
    <row r="74" spans="1:116" x14ac:dyDescent="0.25">
      <c r="A74" s="30" t="s">
        <v>199</v>
      </c>
      <c r="B74" s="33" t="s">
        <v>201</v>
      </c>
      <c r="C74" s="41" t="s">
        <v>0</v>
      </c>
      <c r="D74" s="42" t="s">
        <v>191</v>
      </c>
      <c r="E74" s="41" t="s">
        <v>0</v>
      </c>
      <c r="F74" s="42" t="s">
        <v>191</v>
      </c>
      <c r="G74" s="41" t="s">
        <v>0</v>
      </c>
      <c r="H74" s="42" t="s">
        <v>191</v>
      </c>
      <c r="I74" s="41" t="s">
        <v>0</v>
      </c>
      <c r="J74" s="42" t="s">
        <v>191</v>
      </c>
      <c r="K74" s="41" t="s">
        <v>0</v>
      </c>
      <c r="L74" s="42" t="s">
        <v>191</v>
      </c>
      <c r="M74" s="41" t="s">
        <v>0</v>
      </c>
      <c r="N74" s="42" t="s">
        <v>191</v>
      </c>
      <c r="O74" s="41" t="s">
        <v>0</v>
      </c>
      <c r="P74" s="42" t="s">
        <v>191</v>
      </c>
      <c r="Q74" s="41" t="s">
        <v>0</v>
      </c>
      <c r="R74" s="42" t="s">
        <v>191</v>
      </c>
      <c r="S74" s="41" t="s">
        <v>0</v>
      </c>
      <c r="T74" s="42" t="s">
        <v>191</v>
      </c>
      <c r="U74" s="41" t="s">
        <v>0</v>
      </c>
      <c r="V74" s="42" t="s">
        <v>191</v>
      </c>
      <c r="W74" s="41" t="s">
        <v>0</v>
      </c>
      <c r="X74" s="42" t="s">
        <v>191</v>
      </c>
      <c r="Y74" s="41" t="s">
        <v>0</v>
      </c>
      <c r="Z74" s="42" t="s">
        <v>191</v>
      </c>
      <c r="AA74" s="41" t="s">
        <v>0</v>
      </c>
      <c r="AB74" s="42" t="s">
        <v>191</v>
      </c>
      <c r="AC74" s="41" t="s">
        <v>0</v>
      </c>
      <c r="AD74" s="42" t="s">
        <v>191</v>
      </c>
      <c r="AE74" s="41" t="s">
        <v>0</v>
      </c>
      <c r="AF74" s="42" t="s">
        <v>191</v>
      </c>
      <c r="AG74" s="41" t="s">
        <v>0</v>
      </c>
      <c r="AH74" s="42" t="s">
        <v>191</v>
      </c>
      <c r="AI74" s="41" t="s">
        <v>0</v>
      </c>
      <c r="AJ74" s="42" t="s">
        <v>191</v>
      </c>
      <c r="AK74" s="41" t="s">
        <v>0</v>
      </c>
      <c r="AL74" s="42" t="s">
        <v>191</v>
      </c>
      <c r="AM74" s="41" t="s">
        <v>0</v>
      </c>
      <c r="AN74" s="42" t="s">
        <v>191</v>
      </c>
      <c r="AO74" s="41" t="s">
        <v>0</v>
      </c>
      <c r="AP74" s="42" t="s">
        <v>191</v>
      </c>
      <c r="AQ74" s="41" t="s">
        <v>0</v>
      </c>
      <c r="AR74" s="42" t="s">
        <v>191</v>
      </c>
      <c r="AS74" s="41" t="s">
        <v>0</v>
      </c>
      <c r="AT74" s="42" t="s">
        <v>191</v>
      </c>
      <c r="AU74" s="41" t="s">
        <v>0</v>
      </c>
      <c r="AV74" s="42" t="s">
        <v>191</v>
      </c>
      <c r="AW74" s="41" t="s">
        <v>0</v>
      </c>
      <c r="AX74" s="42" t="s">
        <v>191</v>
      </c>
      <c r="AY74" s="41" t="s">
        <v>0</v>
      </c>
      <c r="AZ74" s="42" t="s">
        <v>191</v>
      </c>
      <c r="BA74" s="41" t="s">
        <v>0</v>
      </c>
      <c r="BB74" s="42" t="s">
        <v>191</v>
      </c>
      <c r="BC74" s="41" t="s">
        <v>0</v>
      </c>
      <c r="BD74" s="42" t="s">
        <v>191</v>
      </c>
      <c r="BE74" s="41" t="s">
        <v>0</v>
      </c>
      <c r="BF74" s="42" t="s">
        <v>191</v>
      </c>
      <c r="BG74" s="41" t="s">
        <v>0</v>
      </c>
      <c r="BH74" s="42" t="s">
        <v>191</v>
      </c>
      <c r="BI74" s="41" t="s">
        <v>0</v>
      </c>
      <c r="BJ74" s="42" t="s">
        <v>191</v>
      </c>
      <c r="BK74" s="41" t="s">
        <v>0</v>
      </c>
      <c r="BL74" s="42" t="s">
        <v>191</v>
      </c>
      <c r="BM74" s="41" t="s">
        <v>0</v>
      </c>
      <c r="BN74" s="42" t="s">
        <v>191</v>
      </c>
      <c r="BO74" s="41" t="s">
        <v>0</v>
      </c>
      <c r="BP74" s="42" t="s">
        <v>191</v>
      </c>
      <c r="BQ74" s="41" t="s">
        <v>0</v>
      </c>
      <c r="BR74" s="42" t="s">
        <v>191</v>
      </c>
      <c r="BS74" s="41" t="s">
        <v>0</v>
      </c>
      <c r="BT74" s="42" t="s">
        <v>191</v>
      </c>
      <c r="BU74" s="41" t="s">
        <v>0</v>
      </c>
      <c r="BV74" s="42" t="s">
        <v>191</v>
      </c>
      <c r="BW74" s="41" t="s">
        <v>0</v>
      </c>
      <c r="BX74" s="42" t="s">
        <v>191</v>
      </c>
      <c r="BY74" s="41" t="s">
        <v>0</v>
      </c>
      <c r="BZ74" s="42" t="s">
        <v>191</v>
      </c>
      <c r="CA74" s="41" t="s">
        <v>0</v>
      </c>
      <c r="CB74" s="42" t="s">
        <v>191</v>
      </c>
      <c r="CC74" s="41" t="s">
        <v>0</v>
      </c>
      <c r="CD74" s="42" t="s">
        <v>191</v>
      </c>
      <c r="CE74" s="41" t="s">
        <v>0</v>
      </c>
      <c r="CF74" s="42" t="s">
        <v>191</v>
      </c>
      <c r="CG74" s="41" t="s">
        <v>0</v>
      </c>
      <c r="CH74" s="42" t="s">
        <v>191</v>
      </c>
      <c r="CI74" s="41" t="s">
        <v>0</v>
      </c>
      <c r="CJ74" s="42" t="s">
        <v>191</v>
      </c>
      <c r="CK74" s="41" t="s">
        <v>0</v>
      </c>
      <c r="CL74" s="42" t="s">
        <v>191</v>
      </c>
      <c r="CM74" s="41" t="s">
        <v>0</v>
      </c>
      <c r="CN74" s="42" t="s">
        <v>191</v>
      </c>
      <c r="CO74" s="41" t="s">
        <v>0</v>
      </c>
      <c r="CP74" s="42" t="s">
        <v>191</v>
      </c>
      <c r="CQ74" s="41" t="s">
        <v>0</v>
      </c>
      <c r="CR74" s="42" t="s">
        <v>191</v>
      </c>
      <c r="CS74" s="41" t="s">
        <v>0</v>
      </c>
      <c r="CT74" s="42" t="s">
        <v>191</v>
      </c>
      <c r="CU74" s="41" t="s">
        <v>0</v>
      </c>
      <c r="CV74" s="42" t="s">
        <v>191</v>
      </c>
      <c r="CW74" s="41" t="s">
        <v>0</v>
      </c>
      <c r="CX74" s="42" t="s">
        <v>191</v>
      </c>
      <c r="CY74" s="41" t="s">
        <v>0</v>
      </c>
      <c r="CZ74" s="42" t="s">
        <v>191</v>
      </c>
      <c r="DA74" s="41" t="s">
        <v>0</v>
      </c>
      <c r="DB74" s="42" t="s">
        <v>191</v>
      </c>
      <c r="DC74" s="41" t="s">
        <v>0</v>
      </c>
      <c r="DD74" s="42" t="s">
        <v>191</v>
      </c>
      <c r="DE74" s="41" t="s">
        <v>0</v>
      </c>
      <c r="DF74" s="42" t="s">
        <v>191</v>
      </c>
      <c r="DG74" s="41" t="s">
        <v>0</v>
      </c>
      <c r="DH74" s="42" t="s">
        <v>191</v>
      </c>
      <c r="DI74" s="41" t="s">
        <v>0</v>
      </c>
      <c r="DJ74" s="42" t="s">
        <v>191</v>
      </c>
      <c r="DK74" s="41" t="s">
        <v>0</v>
      </c>
      <c r="DL74" s="42" t="s">
        <v>191</v>
      </c>
    </row>
    <row r="75" spans="1:116" s="22" customFormat="1" x14ac:dyDescent="0.25">
      <c r="A75" s="32" t="s">
        <v>157</v>
      </c>
      <c r="B75" s="35" t="s">
        <v>203</v>
      </c>
      <c r="C75" s="46">
        <v>105</v>
      </c>
      <c r="D75" s="46">
        <v>25066</v>
      </c>
      <c r="E75" s="46">
        <v>109</v>
      </c>
      <c r="F75" s="46">
        <v>26746</v>
      </c>
      <c r="G75" s="46">
        <v>115</v>
      </c>
      <c r="H75" s="46">
        <v>28991.899999999998</v>
      </c>
      <c r="I75" s="46">
        <v>104</v>
      </c>
      <c r="J75" s="46">
        <v>26577.899999999998</v>
      </c>
      <c r="K75" s="46">
        <v>111</v>
      </c>
      <c r="L75" s="46">
        <v>30007.899999999998</v>
      </c>
      <c r="M75" s="46">
        <v>105</v>
      </c>
      <c r="N75" s="46">
        <v>28428</v>
      </c>
      <c r="O75" s="46">
        <v>98</v>
      </c>
      <c r="P75" s="46">
        <v>27920</v>
      </c>
      <c r="Q75" s="46">
        <v>101</v>
      </c>
      <c r="R75" s="46">
        <v>28368.699999999997</v>
      </c>
      <c r="S75" s="46">
        <v>101</v>
      </c>
      <c r="T75" s="46">
        <v>26452</v>
      </c>
      <c r="U75" s="46">
        <v>102</v>
      </c>
      <c r="V75" s="46">
        <v>26944</v>
      </c>
      <c r="W75" s="46">
        <v>98</v>
      </c>
      <c r="X75" s="46">
        <v>26924</v>
      </c>
      <c r="Y75" s="46">
        <v>101</v>
      </c>
      <c r="Z75" s="46">
        <v>27372</v>
      </c>
      <c r="AA75" s="46">
        <v>102</v>
      </c>
      <c r="AB75" s="46">
        <v>27311</v>
      </c>
      <c r="AC75" s="46">
        <v>107</v>
      </c>
      <c r="AD75" s="46">
        <v>28028</v>
      </c>
      <c r="AE75" s="46">
        <v>106</v>
      </c>
      <c r="AF75" s="46">
        <v>27361</v>
      </c>
      <c r="AG75" s="46">
        <v>114</v>
      </c>
      <c r="AH75" s="46">
        <v>30217</v>
      </c>
      <c r="AI75" s="46">
        <v>104</v>
      </c>
      <c r="AJ75" s="46">
        <v>27507</v>
      </c>
      <c r="AK75" s="46">
        <v>100</v>
      </c>
      <c r="AL75" s="46">
        <v>26421</v>
      </c>
      <c r="AM75" s="46">
        <v>98</v>
      </c>
      <c r="AN75" s="46">
        <v>25130</v>
      </c>
      <c r="AO75" s="46">
        <v>94</v>
      </c>
      <c r="AP75" s="46">
        <v>24326</v>
      </c>
      <c r="AQ75" s="46">
        <v>91</v>
      </c>
      <c r="AR75" s="46">
        <v>23785</v>
      </c>
      <c r="AS75" s="46">
        <v>89</v>
      </c>
      <c r="AT75" s="46">
        <v>22349</v>
      </c>
      <c r="AU75" s="46">
        <v>91</v>
      </c>
      <c r="AV75" s="46">
        <v>22974</v>
      </c>
      <c r="AW75" s="46">
        <f>AW53+AW64</f>
        <v>93</v>
      </c>
      <c r="AX75" s="46">
        <f>AX53+AX64</f>
        <v>23066</v>
      </c>
      <c r="AY75" s="46">
        <f>AY64+AY53</f>
        <v>95</v>
      </c>
      <c r="AZ75" s="46">
        <f t="shared" ref="AZ75:AZ81" si="85">AZ53+AZ64</f>
        <v>23265</v>
      </c>
      <c r="BA75" s="46">
        <f t="shared" ref="BA75:BB81" si="86">BA53+BA64</f>
        <v>94</v>
      </c>
      <c r="BB75" s="46">
        <f t="shared" si="86"/>
        <v>23165.95</v>
      </c>
      <c r="BC75" s="46">
        <f t="shared" ref="BC75:BD81" si="87">BC53+BC64</f>
        <v>93</v>
      </c>
      <c r="BD75" s="46">
        <v>23158</v>
      </c>
      <c r="BE75" s="46">
        <f t="shared" ref="BE75:BF81" si="88">BE53+BE64</f>
        <v>90</v>
      </c>
      <c r="BF75" s="46">
        <f t="shared" si="88"/>
        <v>22457</v>
      </c>
      <c r="BG75" s="46">
        <f t="shared" ref="BG75:BH81" si="89">BG53+BG64</f>
        <v>91</v>
      </c>
      <c r="BH75" s="46">
        <f t="shared" si="89"/>
        <v>23252.36</v>
      </c>
      <c r="BI75" s="46">
        <f t="shared" ref="BI75:BK81" si="90">BI53+BI64</f>
        <v>93</v>
      </c>
      <c r="BJ75" s="46">
        <f t="shared" si="90"/>
        <v>23618.31</v>
      </c>
      <c r="BK75" s="46">
        <f t="shared" si="90"/>
        <v>92</v>
      </c>
      <c r="BL75" s="46">
        <f t="shared" ref="BL75:BR75" si="91">BL53+BL64</f>
        <v>22831</v>
      </c>
      <c r="BM75" s="46">
        <f t="shared" si="91"/>
        <v>90</v>
      </c>
      <c r="BN75" s="46">
        <f t="shared" si="91"/>
        <v>21638.76</v>
      </c>
      <c r="BO75" s="46">
        <f t="shared" si="91"/>
        <v>90</v>
      </c>
      <c r="BP75" s="46">
        <f t="shared" si="91"/>
        <v>21637.759999999998</v>
      </c>
      <c r="BQ75" s="46">
        <f t="shared" si="91"/>
        <v>90</v>
      </c>
      <c r="BR75" s="46">
        <f t="shared" si="91"/>
        <v>21534.16</v>
      </c>
      <c r="BS75" s="46">
        <f t="shared" ref="BS75:BT81" si="92">BS53+BS64</f>
        <v>90</v>
      </c>
      <c r="BT75" s="46">
        <f t="shared" si="92"/>
        <v>21009.559999999998</v>
      </c>
      <c r="BU75" s="46">
        <f t="shared" ref="BU75:BV81" si="93">BU53+BU64</f>
        <v>92</v>
      </c>
      <c r="BV75" s="46">
        <f t="shared" si="93"/>
        <v>21126.059999999998</v>
      </c>
      <c r="BW75" s="46">
        <f t="shared" ref="BW75:BX81" si="94">BW53+BW64</f>
        <v>93</v>
      </c>
      <c r="BX75" s="46">
        <f t="shared" si="94"/>
        <v>21499.760000000002</v>
      </c>
      <c r="BY75" s="46">
        <f t="shared" ref="BY75:BZ81" si="95">BY53+BY64</f>
        <v>96</v>
      </c>
      <c r="BZ75" s="46">
        <f t="shared" si="95"/>
        <v>21559.46</v>
      </c>
      <c r="CA75" s="46">
        <f t="shared" ref="CA75:CB81" si="96">CA53+CA64</f>
        <v>92</v>
      </c>
      <c r="CB75" s="46">
        <f t="shared" si="96"/>
        <v>21386.959999999999</v>
      </c>
      <c r="CC75" s="46">
        <f t="shared" ref="CC75:CD81" si="97">CC53+CC64</f>
        <v>92</v>
      </c>
      <c r="CD75" s="46">
        <f t="shared" si="97"/>
        <v>21386.76</v>
      </c>
      <c r="CE75" s="46">
        <f t="shared" ref="CE75:CF81" si="98">CE53+CE64</f>
        <v>91</v>
      </c>
      <c r="CF75" s="46">
        <f t="shared" si="98"/>
        <v>20920.759999999998</v>
      </c>
      <c r="CG75" s="46">
        <f t="shared" ref="CG75:CH81" si="99">CG53+CG64</f>
        <v>89</v>
      </c>
      <c r="CH75" s="46">
        <f t="shared" si="99"/>
        <v>20756.759999999998</v>
      </c>
      <c r="CI75" s="46">
        <f t="shared" ref="CI75:CJ81" si="100">CI53+CI64</f>
        <v>85</v>
      </c>
      <c r="CJ75" s="46">
        <f t="shared" si="100"/>
        <v>19625.96</v>
      </c>
      <c r="CK75" s="46">
        <f t="shared" ref="CK75:CL81" si="101">CK53+CK64</f>
        <v>83</v>
      </c>
      <c r="CL75" s="46">
        <f t="shared" si="101"/>
        <v>18750.560000000001</v>
      </c>
      <c r="CM75" s="46">
        <f t="shared" ref="CM75:CN81" si="102">CM53+CM64</f>
        <v>77</v>
      </c>
      <c r="CN75" s="46">
        <f t="shared" si="102"/>
        <v>17740.560000000001</v>
      </c>
      <c r="CO75" s="46">
        <v>75</v>
      </c>
      <c r="CP75" s="46">
        <v>17456.059999999998</v>
      </c>
      <c r="CQ75" s="46">
        <v>74</v>
      </c>
      <c r="CR75" s="46">
        <v>17530.059999999998</v>
      </c>
      <c r="CS75" s="46">
        <v>73</v>
      </c>
      <c r="CT75" s="46">
        <v>17475.059999999998</v>
      </c>
      <c r="CU75" s="46">
        <v>72</v>
      </c>
      <c r="CV75" s="46">
        <v>17469.060000000001</v>
      </c>
      <c r="CW75" s="46">
        <v>71</v>
      </c>
      <c r="CX75" s="46">
        <v>17129.060000000001</v>
      </c>
      <c r="CY75" s="46">
        <v>68</v>
      </c>
      <c r="CZ75" s="46">
        <v>16645</v>
      </c>
      <c r="DA75" s="46">
        <f t="shared" ref="DA75:DF75" si="103">DA53+DA64</f>
        <v>62</v>
      </c>
      <c r="DB75" s="46">
        <f t="shared" si="103"/>
        <v>12921.060000000001</v>
      </c>
      <c r="DC75" s="46">
        <f t="shared" si="103"/>
        <v>60</v>
      </c>
      <c r="DD75" s="46">
        <f t="shared" si="103"/>
        <v>11771.060000000001</v>
      </c>
      <c r="DE75" s="46">
        <f t="shared" si="103"/>
        <v>60</v>
      </c>
      <c r="DF75" s="46">
        <f t="shared" si="103"/>
        <v>11771.060000000001</v>
      </c>
      <c r="DG75" s="46">
        <f t="shared" ref="DG75:DL81" si="104">DG53+DG64</f>
        <v>63</v>
      </c>
      <c r="DH75" s="46">
        <f t="shared" si="104"/>
        <v>12332.060000000001</v>
      </c>
      <c r="DI75" s="46">
        <f t="shared" si="104"/>
        <v>62</v>
      </c>
      <c r="DJ75" s="46">
        <f t="shared" si="104"/>
        <v>12305.36</v>
      </c>
      <c r="DK75" s="46">
        <f t="shared" si="104"/>
        <v>62</v>
      </c>
      <c r="DL75" s="46">
        <f t="shared" si="104"/>
        <v>12305.36</v>
      </c>
    </row>
    <row r="76" spans="1:116" x14ac:dyDescent="0.25">
      <c r="A76" s="31" t="s">
        <v>206</v>
      </c>
      <c r="B76" s="34" t="s">
        <v>207</v>
      </c>
      <c r="C76" s="12">
        <v>3</v>
      </c>
      <c r="D76" s="12">
        <v>20</v>
      </c>
      <c r="E76" s="12">
        <v>4</v>
      </c>
      <c r="F76" s="12">
        <v>24</v>
      </c>
      <c r="G76" s="12">
        <v>4</v>
      </c>
      <c r="H76" s="12">
        <v>23.5</v>
      </c>
      <c r="I76" s="12">
        <v>4</v>
      </c>
      <c r="J76" s="12">
        <v>23.5</v>
      </c>
      <c r="K76" s="12">
        <v>4</v>
      </c>
      <c r="L76" s="12">
        <v>23.5</v>
      </c>
      <c r="M76" s="12">
        <v>5</v>
      </c>
      <c r="N76" s="12">
        <v>2324</v>
      </c>
      <c r="O76" s="12">
        <v>7</v>
      </c>
      <c r="P76" s="12">
        <v>2424</v>
      </c>
      <c r="Q76" s="12">
        <v>7</v>
      </c>
      <c r="R76" s="12">
        <v>2424</v>
      </c>
      <c r="S76" s="12">
        <v>8</v>
      </c>
      <c r="T76" s="12">
        <v>2473</v>
      </c>
      <c r="U76" s="12">
        <v>8</v>
      </c>
      <c r="V76" s="12">
        <v>2473</v>
      </c>
      <c r="W76" s="12">
        <v>9</v>
      </c>
      <c r="X76" s="12">
        <v>3383</v>
      </c>
      <c r="Y76" s="12">
        <v>9</v>
      </c>
      <c r="Z76" s="12">
        <v>3383</v>
      </c>
      <c r="AA76" s="12">
        <v>9</v>
      </c>
      <c r="AB76" s="12">
        <v>3383</v>
      </c>
      <c r="AC76" s="12">
        <v>8</v>
      </c>
      <c r="AD76" s="12">
        <v>1083</v>
      </c>
      <c r="AE76" s="12">
        <v>9</v>
      </c>
      <c r="AF76" s="12">
        <v>3383</v>
      </c>
      <c r="AG76" s="12">
        <v>9</v>
      </c>
      <c r="AH76" s="12">
        <v>3383.4</v>
      </c>
      <c r="AI76" s="12">
        <v>9</v>
      </c>
      <c r="AJ76" s="12">
        <v>3383.4</v>
      </c>
      <c r="AK76" s="12">
        <v>9</v>
      </c>
      <c r="AL76" s="12">
        <v>3383.4</v>
      </c>
      <c r="AM76" s="12">
        <v>7</v>
      </c>
      <c r="AN76" s="12">
        <v>3283</v>
      </c>
      <c r="AO76" s="12">
        <v>7</v>
      </c>
      <c r="AP76" s="12">
        <v>3283</v>
      </c>
      <c r="AQ76" s="12">
        <v>7</v>
      </c>
      <c r="AR76" s="12">
        <v>3283</v>
      </c>
      <c r="AS76" s="12">
        <v>7</v>
      </c>
      <c r="AT76" s="12">
        <v>3283</v>
      </c>
      <c r="AU76" s="12">
        <v>7</v>
      </c>
      <c r="AV76" s="12">
        <v>3283</v>
      </c>
      <c r="AW76" s="12">
        <v>7</v>
      </c>
      <c r="AX76" s="12">
        <v>3283</v>
      </c>
      <c r="AY76" s="12">
        <f t="shared" ref="AY76:AY81" si="105">AY54+AY65</f>
        <v>6</v>
      </c>
      <c r="AZ76" s="12">
        <f t="shared" si="85"/>
        <v>3233</v>
      </c>
      <c r="BA76" s="12">
        <f t="shared" si="86"/>
        <v>6</v>
      </c>
      <c r="BB76" s="12">
        <f t="shared" si="86"/>
        <v>3234</v>
      </c>
      <c r="BC76" s="12">
        <f t="shared" si="87"/>
        <v>6</v>
      </c>
      <c r="BD76" s="12">
        <f t="shared" si="87"/>
        <v>3234</v>
      </c>
      <c r="BE76" s="12">
        <f t="shared" si="88"/>
        <v>4</v>
      </c>
      <c r="BF76" s="12">
        <f t="shared" si="88"/>
        <v>3228</v>
      </c>
      <c r="BG76" s="12">
        <f t="shared" si="89"/>
        <v>4</v>
      </c>
      <c r="BH76" s="12">
        <f t="shared" si="89"/>
        <v>3228</v>
      </c>
      <c r="BI76" s="12">
        <f t="shared" si="90"/>
        <v>4</v>
      </c>
      <c r="BJ76" s="12">
        <f t="shared" si="90"/>
        <v>3228</v>
      </c>
      <c r="BK76" s="12">
        <f t="shared" si="90"/>
        <v>4</v>
      </c>
      <c r="BL76" s="12">
        <f>BL54</f>
        <v>3228</v>
      </c>
      <c r="BM76" s="12">
        <f t="shared" ref="BM76:BM81" si="106">BM54+BM65</f>
        <v>4</v>
      </c>
      <c r="BN76" s="12">
        <f>BN54</f>
        <v>3227.5</v>
      </c>
      <c r="BO76" s="12">
        <f t="shared" ref="BO76:BP81" si="107">BO54+BO65</f>
        <v>4</v>
      </c>
      <c r="BP76" s="12">
        <f t="shared" si="107"/>
        <v>3228</v>
      </c>
      <c r="BQ76" s="12">
        <f t="shared" ref="BQ76:BR81" si="108">BQ54+BQ65</f>
        <v>4</v>
      </c>
      <c r="BR76" s="12">
        <f t="shared" si="108"/>
        <v>3228</v>
      </c>
      <c r="BS76" s="12">
        <f t="shared" si="92"/>
        <v>4</v>
      </c>
      <c r="BT76" s="12">
        <f t="shared" si="92"/>
        <v>3228</v>
      </c>
      <c r="BU76" s="12">
        <f t="shared" si="93"/>
        <v>4</v>
      </c>
      <c r="BV76" s="12">
        <f t="shared" si="93"/>
        <v>3227.5</v>
      </c>
      <c r="BW76" s="12">
        <f t="shared" si="94"/>
        <v>4</v>
      </c>
      <c r="BX76" s="12">
        <f t="shared" si="94"/>
        <v>3227.5</v>
      </c>
      <c r="BY76" s="12">
        <f t="shared" si="95"/>
        <v>4</v>
      </c>
      <c r="BZ76" s="12">
        <f t="shared" si="95"/>
        <v>3227.5</v>
      </c>
      <c r="CA76" s="12">
        <f t="shared" si="96"/>
        <v>3</v>
      </c>
      <c r="CB76" s="12">
        <f t="shared" si="96"/>
        <v>3212.5</v>
      </c>
      <c r="CC76" s="12">
        <f t="shared" si="97"/>
        <v>3</v>
      </c>
      <c r="CD76" s="12">
        <f t="shared" si="97"/>
        <v>3212.5</v>
      </c>
      <c r="CE76" s="12">
        <f t="shared" si="98"/>
        <v>3</v>
      </c>
      <c r="CF76" s="12">
        <f t="shared" si="98"/>
        <v>3212.5</v>
      </c>
      <c r="CG76" s="12">
        <f t="shared" si="99"/>
        <v>3</v>
      </c>
      <c r="CH76" s="12">
        <f t="shared" si="99"/>
        <v>3212.5</v>
      </c>
      <c r="CI76" s="12">
        <f t="shared" si="100"/>
        <v>2</v>
      </c>
      <c r="CJ76" s="12">
        <f t="shared" si="100"/>
        <v>3210</v>
      </c>
      <c r="CK76" s="12">
        <f t="shared" si="101"/>
        <v>2</v>
      </c>
      <c r="CL76" s="12">
        <f t="shared" si="101"/>
        <v>3210</v>
      </c>
      <c r="CM76" s="12">
        <f t="shared" si="102"/>
        <v>2</v>
      </c>
      <c r="CN76" s="12">
        <f t="shared" si="102"/>
        <v>3210</v>
      </c>
      <c r="CO76" s="12">
        <v>2</v>
      </c>
      <c r="CP76" s="12">
        <v>3210</v>
      </c>
      <c r="CQ76" s="12">
        <v>2</v>
      </c>
      <c r="CR76" s="12">
        <v>3210</v>
      </c>
      <c r="CS76" s="12">
        <v>2</v>
      </c>
      <c r="CT76" s="12">
        <v>3210</v>
      </c>
      <c r="CU76" s="12">
        <v>2</v>
      </c>
      <c r="CV76" s="12">
        <v>3210</v>
      </c>
      <c r="CW76" s="12">
        <v>2</v>
      </c>
      <c r="CX76" s="12">
        <v>3210</v>
      </c>
      <c r="CY76" s="12">
        <v>2</v>
      </c>
      <c r="CZ76" s="12">
        <v>3210</v>
      </c>
      <c r="DA76" s="12">
        <f t="shared" ref="DA76:DA81" si="109">DA54+DA65</f>
        <v>2</v>
      </c>
      <c r="DB76" s="12">
        <f t="shared" ref="DB76:DF81" si="110">DB54+DB65</f>
        <v>3210</v>
      </c>
      <c r="DC76" s="12">
        <f t="shared" si="110"/>
        <v>2</v>
      </c>
      <c r="DD76" s="12">
        <f t="shared" si="110"/>
        <v>3210</v>
      </c>
      <c r="DE76" s="12">
        <f>DE54+DE65</f>
        <v>2</v>
      </c>
      <c r="DF76" s="12">
        <f>DF54+DF65</f>
        <v>3210</v>
      </c>
      <c r="DG76" s="12">
        <f t="shared" si="104"/>
        <v>2</v>
      </c>
      <c r="DH76" s="12">
        <f t="shared" si="104"/>
        <v>3210</v>
      </c>
      <c r="DI76" s="12">
        <f t="shared" si="104"/>
        <v>2</v>
      </c>
      <c r="DJ76" s="12">
        <f t="shared" si="104"/>
        <v>3210</v>
      </c>
      <c r="DK76" s="12">
        <f t="shared" si="104"/>
        <v>2</v>
      </c>
      <c r="DL76" s="12">
        <f t="shared" si="104"/>
        <v>3210</v>
      </c>
    </row>
    <row r="77" spans="1:116" x14ac:dyDescent="0.25">
      <c r="A77" s="31" t="s">
        <v>204</v>
      </c>
      <c r="B77" s="34" t="s">
        <v>205</v>
      </c>
      <c r="C77" s="43">
        <v>379</v>
      </c>
      <c r="D77" s="43">
        <v>15217</v>
      </c>
      <c r="E77" s="43">
        <v>981</v>
      </c>
      <c r="F77" s="43">
        <v>57508</v>
      </c>
      <c r="G77" s="43">
        <v>2425</v>
      </c>
      <c r="H77" s="43">
        <v>173803.57000000007</v>
      </c>
      <c r="I77" s="43">
        <v>2725</v>
      </c>
      <c r="J77" s="43">
        <v>203866.48999999985</v>
      </c>
      <c r="K77" s="43">
        <v>2904</v>
      </c>
      <c r="L77" s="43">
        <v>218914.30999999982</v>
      </c>
      <c r="M77" s="43">
        <v>3102</v>
      </c>
      <c r="N77" s="43">
        <v>237766</v>
      </c>
      <c r="O77" s="43">
        <v>3233</v>
      </c>
      <c r="P77" s="43">
        <v>246962</v>
      </c>
      <c r="Q77" s="43">
        <v>3287</v>
      </c>
      <c r="R77" s="43">
        <v>253493.30999999953</v>
      </c>
      <c r="S77" s="43">
        <v>3307</v>
      </c>
      <c r="T77" s="43">
        <v>254571</v>
      </c>
      <c r="U77" s="43">
        <v>3313</v>
      </c>
      <c r="V77" s="43">
        <v>255933.8</v>
      </c>
      <c r="W77" s="43">
        <v>3322</v>
      </c>
      <c r="X77" s="43">
        <v>252621</v>
      </c>
      <c r="Y77" s="43">
        <v>3311</v>
      </c>
      <c r="Z77" s="43">
        <v>255850</v>
      </c>
      <c r="AA77" s="43">
        <v>3330</v>
      </c>
      <c r="AB77" s="43">
        <v>255924</v>
      </c>
      <c r="AC77" s="43">
        <v>3340</v>
      </c>
      <c r="AD77" s="43">
        <v>256613</v>
      </c>
      <c r="AE77" s="43">
        <v>3339</v>
      </c>
      <c r="AF77" s="43">
        <v>256842</v>
      </c>
      <c r="AG77" s="43">
        <v>3331</v>
      </c>
      <c r="AH77" s="43">
        <v>255491.43</v>
      </c>
      <c r="AI77" s="43">
        <v>3326</v>
      </c>
      <c r="AJ77" s="43">
        <v>255283</v>
      </c>
      <c r="AK77" s="43">
        <v>3325</v>
      </c>
      <c r="AL77" s="43">
        <v>255848</v>
      </c>
      <c r="AM77" s="43">
        <v>3323</v>
      </c>
      <c r="AN77" s="43">
        <v>255326</v>
      </c>
      <c r="AO77" s="43">
        <v>3318</v>
      </c>
      <c r="AP77" s="43">
        <v>255484</v>
      </c>
      <c r="AQ77" s="43">
        <v>3320</v>
      </c>
      <c r="AR77" s="43">
        <v>258009</v>
      </c>
      <c r="AS77" s="43">
        <v>3326</v>
      </c>
      <c r="AT77" s="43">
        <v>258654</v>
      </c>
      <c r="AU77" s="43">
        <v>3312</v>
      </c>
      <c r="AV77" s="43">
        <v>257633</v>
      </c>
      <c r="AW77" s="43">
        <f>AW66+AW55</f>
        <v>3317</v>
      </c>
      <c r="AX77" s="43">
        <f>AX55+AX66</f>
        <v>257755</v>
      </c>
      <c r="AY77" s="43">
        <f t="shared" si="105"/>
        <v>3320</v>
      </c>
      <c r="AZ77" s="43">
        <f t="shared" si="85"/>
        <v>257955</v>
      </c>
      <c r="BA77" s="43">
        <f t="shared" si="86"/>
        <v>3308</v>
      </c>
      <c r="BB77" s="43">
        <f t="shared" si="86"/>
        <v>256906</v>
      </c>
      <c r="BC77" s="43">
        <f t="shared" si="87"/>
        <v>3301</v>
      </c>
      <c r="BD77" s="43">
        <f t="shared" si="87"/>
        <v>257391.83000000002</v>
      </c>
      <c r="BE77" s="43">
        <f t="shared" si="88"/>
        <v>3310</v>
      </c>
      <c r="BF77" s="43">
        <f t="shared" si="88"/>
        <v>257775</v>
      </c>
      <c r="BG77" s="43">
        <f t="shared" si="89"/>
        <v>3311</v>
      </c>
      <c r="BH77" s="43">
        <f t="shared" si="89"/>
        <v>259959.40999999968</v>
      </c>
      <c r="BI77" s="43">
        <f t="shared" si="90"/>
        <v>3310</v>
      </c>
      <c r="BJ77" s="43">
        <f t="shared" si="90"/>
        <v>258234.90999999968</v>
      </c>
      <c r="BK77" s="43">
        <f t="shared" si="90"/>
        <v>3304</v>
      </c>
      <c r="BL77" s="43">
        <f>BL55+BL66</f>
        <v>258040</v>
      </c>
      <c r="BM77" s="43">
        <f t="shared" si="106"/>
        <v>3309</v>
      </c>
      <c r="BN77" s="43">
        <f>BN55+BN66</f>
        <v>257842.82999999973</v>
      </c>
      <c r="BO77" s="43">
        <f t="shared" si="107"/>
        <v>3306</v>
      </c>
      <c r="BP77" s="43">
        <f t="shared" si="107"/>
        <v>258070.75999999978</v>
      </c>
      <c r="BQ77" s="43">
        <f t="shared" si="108"/>
        <v>3301</v>
      </c>
      <c r="BR77" s="43">
        <f t="shared" si="108"/>
        <v>258172.19</v>
      </c>
      <c r="BS77" s="43">
        <f t="shared" si="92"/>
        <v>3297</v>
      </c>
      <c r="BT77" s="43">
        <f t="shared" si="92"/>
        <v>258325.77999999982</v>
      </c>
      <c r="BU77" s="43">
        <f t="shared" si="93"/>
        <v>3293</v>
      </c>
      <c r="BV77" s="43">
        <f t="shared" si="93"/>
        <v>258526.32999999987</v>
      </c>
      <c r="BW77" s="43">
        <f t="shared" si="94"/>
        <v>3292</v>
      </c>
      <c r="BX77" s="43">
        <f t="shared" si="94"/>
        <v>260427.97999999992</v>
      </c>
      <c r="BY77" s="43">
        <f t="shared" si="95"/>
        <v>3296</v>
      </c>
      <c r="BZ77" s="43">
        <f t="shared" si="95"/>
        <v>261393.09999999992</v>
      </c>
      <c r="CA77" s="43">
        <f t="shared" si="96"/>
        <v>3286</v>
      </c>
      <c r="CB77" s="43">
        <f t="shared" si="96"/>
        <v>264135.69999999972</v>
      </c>
      <c r="CC77" s="43">
        <f t="shared" si="97"/>
        <v>3281</v>
      </c>
      <c r="CD77" s="43">
        <f t="shared" si="97"/>
        <v>264971.89999999962</v>
      </c>
      <c r="CE77" s="43">
        <f t="shared" si="98"/>
        <v>3259</v>
      </c>
      <c r="CF77" s="43">
        <f t="shared" si="98"/>
        <v>261690.8</v>
      </c>
      <c r="CG77" s="43">
        <f t="shared" si="99"/>
        <v>3260</v>
      </c>
      <c r="CH77" s="43">
        <f t="shared" si="99"/>
        <v>261252.5799999997</v>
      </c>
      <c r="CI77" s="43">
        <f t="shared" si="100"/>
        <v>3245</v>
      </c>
      <c r="CJ77" s="43">
        <f t="shared" si="100"/>
        <v>263650.08</v>
      </c>
      <c r="CK77" s="43">
        <f t="shared" si="101"/>
        <v>3238</v>
      </c>
      <c r="CL77" s="43">
        <f t="shared" si="101"/>
        <v>262286.07</v>
      </c>
      <c r="CM77" s="43">
        <f t="shared" si="102"/>
        <v>3224</v>
      </c>
      <c r="CN77" s="43">
        <f t="shared" si="102"/>
        <v>263898.84999999998</v>
      </c>
      <c r="CO77" s="43">
        <v>3210</v>
      </c>
      <c r="CP77" s="43">
        <v>265387.04000000074</v>
      </c>
      <c r="CQ77" s="43">
        <v>3183</v>
      </c>
      <c r="CR77" s="43">
        <v>265387.21000000072</v>
      </c>
      <c r="CS77" s="43">
        <v>3180</v>
      </c>
      <c r="CT77" s="43">
        <v>266713.22000000061</v>
      </c>
      <c r="CU77" s="43">
        <v>3178</v>
      </c>
      <c r="CV77" s="43">
        <v>266108.65000000183</v>
      </c>
      <c r="CW77" s="43">
        <v>3138</v>
      </c>
      <c r="CX77" s="43">
        <v>265360.87000000174</v>
      </c>
      <c r="CY77" s="43">
        <v>3108</v>
      </c>
      <c r="CZ77" s="43">
        <v>264684</v>
      </c>
      <c r="DA77" s="43">
        <f t="shared" si="109"/>
        <v>3041</v>
      </c>
      <c r="DB77" s="43">
        <f t="shared" si="110"/>
        <v>260770.49</v>
      </c>
      <c r="DC77" s="43">
        <f t="shared" si="110"/>
        <v>3003</v>
      </c>
      <c r="DD77" s="43">
        <f t="shared" si="110"/>
        <v>260334.22999999998</v>
      </c>
      <c r="DE77" s="46">
        <f t="shared" si="110"/>
        <v>2943</v>
      </c>
      <c r="DF77" s="46">
        <f t="shared" si="110"/>
        <v>252893.63</v>
      </c>
      <c r="DG77" s="46">
        <f t="shared" si="104"/>
        <v>2825</v>
      </c>
      <c r="DH77" s="46">
        <f t="shared" si="104"/>
        <v>248060.30000000002</v>
      </c>
      <c r="DI77" s="43">
        <f t="shared" si="104"/>
        <v>2721</v>
      </c>
      <c r="DJ77" s="43">
        <f t="shared" si="104"/>
        <v>244688.73000000013</v>
      </c>
      <c r="DK77" s="43">
        <f t="shared" si="104"/>
        <v>2511</v>
      </c>
      <c r="DL77" s="43">
        <f t="shared" si="104"/>
        <v>248012.67000000004</v>
      </c>
    </row>
    <row r="78" spans="1:116" x14ac:dyDescent="0.25">
      <c r="A78" s="31" t="s">
        <v>208</v>
      </c>
      <c r="B78" s="34" t="s">
        <v>209</v>
      </c>
      <c r="C78" s="12">
        <v>2</v>
      </c>
      <c r="D78" s="12">
        <v>690</v>
      </c>
      <c r="E78" s="12">
        <v>4</v>
      </c>
      <c r="F78" s="12">
        <v>7380</v>
      </c>
      <c r="G78" s="12">
        <v>5</v>
      </c>
      <c r="H78" s="12">
        <v>120804</v>
      </c>
      <c r="I78" s="12">
        <v>6</v>
      </c>
      <c r="J78" s="12">
        <v>120976</v>
      </c>
      <c r="K78" s="12">
        <v>8</v>
      </c>
      <c r="L78" s="12">
        <v>122426</v>
      </c>
      <c r="M78" s="12">
        <v>8</v>
      </c>
      <c r="N78" s="12">
        <v>122426</v>
      </c>
      <c r="O78" s="12">
        <v>10</v>
      </c>
      <c r="P78" s="12">
        <v>122830</v>
      </c>
      <c r="Q78" s="12">
        <v>13</v>
      </c>
      <c r="R78" s="12">
        <v>123775.5</v>
      </c>
      <c r="S78" s="12">
        <v>15</v>
      </c>
      <c r="T78" s="12">
        <v>125011</v>
      </c>
      <c r="U78" s="12">
        <v>15</v>
      </c>
      <c r="V78" s="12">
        <v>125010.5</v>
      </c>
      <c r="W78" s="12">
        <v>19</v>
      </c>
      <c r="X78" s="12">
        <v>125194</v>
      </c>
      <c r="Y78" s="12">
        <v>33</v>
      </c>
      <c r="Z78" s="12">
        <v>22373</v>
      </c>
      <c r="AA78" s="12">
        <v>39</v>
      </c>
      <c r="AB78" s="12">
        <v>22837</v>
      </c>
      <c r="AC78" s="12">
        <v>42</v>
      </c>
      <c r="AD78" s="12">
        <v>23260</v>
      </c>
      <c r="AE78" s="12">
        <v>41</v>
      </c>
      <c r="AF78" s="12">
        <v>22779</v>
      </c>
      <c r="AG78" s="12">
        <v>42</v>
      </c>
      <c r="AH78" s="12">
        <v>23260.400000000001</v>
      </c>
      <c r="AI78" s="12">
        <v>43</v>
      </c>
      <c r="AJ78" s="12">
        <v>23300.400000000001</v>
      </c>
      <c r="AK78" s="12">
        <v>43</v>
      </c>
      <c r="AL78" s="12">
        <v>23310.400000000001</v>
      </c>
      <c r="AM78" s="12">
        <v>42</v>
      </c>
      <c r="AN78" s="12">
        <v>23118</v>
      </c>
      <c r="AO78" s="12">
        <v>42</v>
      </c>
      <c r="AP78" s="12">
        <v>23260</v>
      </c>
      <c r="AQ78" s="12">
        <v>42</v>
      </c>
      <c r="AR78" s="12">
        <v>23260</v>
      </c>
      <c r="AS78" s="12">
        <v>42</v>
      </c>
      <c r="AT78" s="12">
        <v>23260</v>
      </c>
      <c r="AU78" s="12">
        <v>41</v>
      </c>
      <c r="AV78" s="12">
        <v>23171</v>
      </c>
      <c r="AW78" s="12">
        <v>42</v>
      </c>
      <c r="AX78" s="12">
        <v>23260</v>
      </c>
      <c r="AY78" s="12">
        <f t="shared" si="105"/>
        <v>42</v>
      </c>
      <c r="AZ78" s="12">
        <f t="shared" si="85"/>
        <v>22876</v>
      </c>
      <c r="BA78" s="12">
        <f t="shared" si="86"/>
        <v>42</v>
      </c>
      <c r="BB78" s="12">
        <f t="shared" si="86"/>
        <v>22875</v>
      </c>
      <c r="BC78" s="12">
        <f t="shared" si="87"/>
        <v>42</v>
      </c>
      <c r="BD78" s="12">
        <f t="shared" si="87"/>
        <v>22875.4</v>
      </c>
      <c r="BE78" s="12">
        <f t="shared" si="88"/>
        <v>43</v>
      </c>
      <c r="BF78" s="12">
        <f t="shared" si="88"/>
        <v>22885</v>
      </c>
      <c r="BG78" s="12">
        <f t="shared" si="89"/>
        <v>42</v>
      </c>
      <c r="BH78" s="12">
        <f t="shared" si="89"/>
        <v>22875</v>
      </c>
      <c r="BI78" s="12">
        <f t="shared" si="90"/>
        <v>43</v>
      </c>
      <c r="BJ78" s="12">
        <f t="shared" si="90"/>
        <v>22921.600000000002</v>
      </c>
      <c r="BK78" s="12">
        <f t="shared" si="90"/>
        <v>44</v>
      </c>
      <c r="BL78" s="12">
        <f>BL56+BL67</f>
        <v>22931.4</v>
      </c>
      <c r="BM78" s="12">
        <f t="shared" si="106"/>
        <v>42</v>
      </c>
      <c r="BN78" s="12">
        <f>BN56+BN67</f>
        <v>22726.810000000005</v>
      </c>
      <c r="BO78" s="12">
        <f t="shared" si="107"/>
        <v>43</v>
      </c>
      <c r="BP78" s="12">
        <f t="shared" si="107"/>
        <v>22891.210000000003</v>
      </c>
      <c r="BQ78" s="12">
        <f t="shared" si="108"/>
        <v>41</v>
      </c>
      <c r="BR78" s="12">
        <f t="shared" si="108"/>
        <v>23401.4</v>
      </c>
      <c r="BS78" s="12">
        <f t="shared" si="92"/>
        <v>40</v>
      </c>
      <c r="BT78" s="12">
        <f t="shared" si="92"/>
        <v>23319.5</v>
      </c>
      <c r="BU78" s="12">
        <f t="shared" si="93"/>
        <v>40</v>
      </c>
      <c r="BV78" s="12">
        <f t="shared" si="93"/>
        <v>23319.5</v>
      </c>
      <c r="BW78" s="12">
        <f t="shared" si="94"/>
        <v>39</v>
      </c>
      <c r="BX78" s="12">
        <f t="shared" si="94"/>
        <v>22779.5</v>
      </c>
      <c r="BY78" s="12">
        <f t="shared" si="95"/>
        <v>40</v>
      </c>
      <c r="BZ78" s="12">
        <f t="shared" si="95"/>
        <v>22864.5</v>
      </c>
      <c r="CA78" s="12">
        <f t="shared" si="96"/>
        <v>39</v>
      </c>
      <c r="CB78" s="12">
        <f t="shared" si="96"/>
        <v>22861.5</v>
      </c>
      <c r="CC78" s="12">
        <f t="shared" si="97"/>
        <v>39</v>
      </c>
      <c r="CD78" s="12">
        <f t="shared" si="97"/>
        <v>22861.9</v>
      </c>
      <c r="CE78" s="12">
        <f t="shared" si="98"/>
        <v>38</v>
      </c>
      <c r="CF78" s="12">
        <f t="shared" si="98"/>
        <v>16711.900000000001</v>
      </c>
      <c r="CG78" s="12">
        <f t="shared" si="99"/>
        <v>38</v>
      </c>
      <c r="CH78" s="12">
        <f t="shared" si="99"/>
        <v>16711.900000000001</v>
      </c>
      <c r="CI78" s="12">
        <f t="shared" si="100"/>
        <v>37</v>
      </c>
      <c r="CJ78" s="12">
        <f t="shared" si="100"/>
        <v>15761.5</v>
      </c>
      <c r="CK78" s="12">
        <f t="shared" si="101"/>
        <v>37</v>
      </c>
      <c r="CL78" s="12">
        <f t="shared" si="101"/>
        <v>16626.900000000001</v>
      </c>
      <c r="CM78" s="12">
        <f t="shared" si="102"/>
        <v>38</v>
      </c>
      <c r="CN78" s="12">
        <f t="shared" si="102"/>
        <v>16711.900000000001</v>
      </c>
      <c r="CO78" s="12">
        <v>37</v>
      </c>
      <c r="CP78" s="12">
        <v>16668.600000000002</v>
      </c>
      <c r="CQ78" s="12">
        <v>37</v>
      </c>
      <c r="CR78" s="12">
        <v>16668.600000000002</v>
      </c>
      <c r="CS78" s="12">
        <v>35</v>
      </c>
      <c r="CT78" s="12">
        <v>16578.600000000002</v>
      </c>
      <c r="CU78" s="12">
        <v>36</v>
      </c>
      <c r="CV78" s="12">
        <v>17528.599999999999</v>
      </c>
      <c r="CW78" s="12">
        <v>34</v>
      </c>
      <c r="CX78" s="12">
        <v>17438.599999999999</v>
      </c>
      <c r="CY78" s="12">
        <v>32</v>
      </c>
      <c r="CZ78" s="12">
        <v>8490</v>
      </c>
      <c r="DA78" s="12">
        <f t="shared" si="109"/>
        <v>30</v>
      </c>
      <c r="DB78" s="12">
        <f t="shared" si="110"/>
        <v>9592.9</v>
      </c>
      <c r="DC78" s="12">
        <f t="shared" si="110"/>
        <v>25</v>
      </c>
      <c r="DD78" s="12">
        <f t="shared" si="110"/>
        <v>8613.9</v>
      </c>
      <c r="DE78" s="12">
        <f t="shared" si="110"/>
        <v>25</v>
      </c>
      <c r="DF78" s="12">
        <f t="shared" si="110"/>
        <v>8613.9</v>
      </c>
      <c r="DG78" s="12">
        <f t="shared" si="104"/>
        <v>25</v>
      </c>
      <c r="DH78" s="12">
        <f t="shared" si="104"/>
        <v>8613.9</v>
      </c>
      <c r="DI78" s="12">
        <f t="shared" si="104"/>
        <v>25</v>
      </c>
      <c r="DJ78" s="12">
        <f t="shared" si="104"/>
        <v>8613.9</v>
      </c>
      <c r="DK78" s="12">
        <f t="shared" si="104"/>
        <v>24</v>
      </c>
      <c r="DL78" s="12">
        <f t="shared" si="104"/>
        <v>8523.9</v>
      </c>
    </row>
    <row r="79" spans="1:116" x14ac:dyDescent="0.25">
      <c r="A79" s="31" t="s">
        <v>200</v>
      </c>
      <c r="B79" s="34" t="s">
        <v>202</v>
      </c>
      <c r="C79" s="43">
        <v>13</v>
      </c>
      <c r="D79" s="43">
        <v>18142</v>
      </c>
      <c r="E79" s="43">
        <v>25</v>
      </c>
      <c r="F79" s="43">
        <v>31904</v>
      </c>
      <c r="G79" s="43">
        <v>30</v>
      </c>
      <c r="H79" s="43">
        <v>34543</v>
      </c>
      <c r="I79" s="43">
        <v>31</v>
      </c>
      <c r="J79" s="43">
        <v>35061</v>
      </c>
      <c r="K79" s="43">
        <v>30</v>
      </c>
      <c r="L79" s="43">
        <v>33621</v>
      </c>
      <c r="M79" s="43">
        <v>32</v>
      </c>
      <c r="N79" s="43">
        <v>35369</v>
      </c>
      <c r="O79" s="43">
        <v>32</v>
      </c>
      <c r="P79" s="43">
        <v>34928</v>
      </c>
      <c r="Q79" s="43">
        <v>32</v>
      </c>
      <c r="R79" s="43">
        <v>34928</v>
      </c>
      <c r="S79" s="43">
        <v>30</v>
      </c>
      <c r="T79" s="43">
        <v>32930</v>
      </c>
      <c r="U79" s="43">
        <v>31</v>
      </c>
      <c r="V79" s="43">
        <v>33929</v>
      </c>
      <c r="W79" s="43">
        <v>32</v>
      </c>
      <c r="X79" s="43">
        <v>34928</v>
      </c>
      <c r="Y79" s="43">
        <v>32</v>
      </c>
      <c r="Z79" s="43">
        <v>33950</v>
      </c>
      <c r="AA79" s="43">
        <v>29</v>
      </c>
      <c r="AB79" s="43">
        <v>30939</v>
      </c>
      <c r="AC79" s="43">
        <v>31</v>
      </c>
      <c r="AD79" s="43">
        <v>32500</v>
      </c>
      <c r="AE79" s="43">
        <v>33</v>
      </c>
      <c r="AF79" s="43">
        <v>34484</v>
      </c>
      <c r="AG79" s="43">
        <v>33</v>
      </c>
      <c r="AH79" s="43">
        <v>34484</v>
      </c>
      <c r="AI79" s="43">
        <v>33</v>
      </c>
      <c r="AJ79" s="43">
        <v>34484</v>
      </c>
      <c r="AK79" s="43">
        <v>32</v>
      </c>
      <c r="AL79" s="43">
        <v>33858</v>
      </c>
      <c r="AM79" s="43">
        <v>32</v>
      </c>
      <c r="AN79" s="43">
        <v>34001</v>
      </c>
      <c r="AO79" s="43">
        <v>32</v>
      </c>
      <c r="AP79" s="43">
        <v>33859</v>
      </c>
      <c r="AQ79" s="43">
        <v>32</v>
      </c>
      <c r="AR79" s="43">
        <v>33859</v>
      </c>
      <c r="AS79" s="43">
        <v>30</v>
      </c>
      <c r="AT79" s="43">
        <v>31875</v>
      </c>
      <c r="AU79" s="43">
        <v>31</v>
      </c>
      <c r="AV79" s="43">
        <v>31900</v>
      </c>
      <c r="AW79" s="43">
        <v>30</v>
      </c>
      <c r="AX79" s="43">
        <v>30231</v>
      </c>
      <c r="AY79" s="43">
        <f t="shared" si="105"/>
        <v>28</v>
      </c>
      <c r="AZ79" s="43">
        <f t="shared" si="85"/>
        <v>26715</v>
      </c>
      <c r="BA79" s="43">
        <f t="shared" si="86"/>
        <v>28</v>
      </c>
      <c r="BB79" s="43">
        <f t="shared" si="86"/>
        <v>26715</v>
      </c>
      <c r="BC79" s="43">
        <f t="shared" si="87"/>
        <v>27</v>
      </c>
      <c r="BD79" s="43">
        <f t="shared" si="87"/>
        <v>25716</v>
      </c>
      <c r="BE79" s="43">
        <f t="shared" si="88"/>
        <v>24</v>
      </c>
      <c r="BF79" s="43">
        <f t="shared" si="88"/>
        <v>23608</v>
      </c>
      <c r="BG79" s="43">
        <f t="shared" si="89"/>
        <v>25</v>
      </c>
      <c r="BH79" s="43">
        <f t="shared" si="89"/>
        <v>24607</v>
      </c>
      <c r="BI79" s="43">
        <f t="shared" si="90"/>
        <v>24</v>
      </c>
      <c r="BJ79" s="43">
        <f t="shared" si="90"/>
        <v>24107</v>
      </c>
      <c r="BK79" s="43">
        <f t="shared" si="90"/>
        <v>24</v>
      </c>
      <c r="BL79" s="43">
        <f>BL57+BL68</f>
        <v>23282</v>
      </c>
      <c r="BM79" s="43">
        <f t="shared" si="106"/>
        <v>22</v>
      </c>
      <c r="BN79" s="43">
        <f>BN57+BN68</f>
        <v>22137</v>
      </c>
      <c r="BO79" s="43">
        <f t="shared" si="107"/>
        <v>22</v>
      </c>
      <c r="BP79" s="43">
        <f t="shared" si="107"/>
        <v>21335</v>
      </c>
      <c r="BQ79" s="43">
        <f t="shared" si="108"/>
        <v>21</v>
      </c>
      <c r="BR79" s="43">
        <f t="shared" si="108"/>
        <v>14242</v>
      </c>
      <c r="BS79" s="43">
        <f t="shared" si="92"/>
        <v>21</v>
      </c>
      <c r="BT79" s="43">
        <f t="shared" si="92"/>
        <v>14242</v>
      </c>
      <c r="BU79" s="43">
        <f t="shared" si="93"/>
        <v>21</v>
      </c>
      <c r="BV79" s="43">
        <f t="shared" si="93"/>
        <v>14242</v>
      </c>
      <c r="BW79" s="43">
        <f t="shared" si="94"/>
        <v>23</v>
      </c>
      <c r="BX79" s="43">
        <f t="shared" si="94"/>
        <v>16226</v>
      </c>
      <c r="BY79" s="43">
        <f t="shared" si="95"/>
        <v>23</v>
      </c>
      <c r="BZ79" s="43">
        <f t="shared" si="95"/>
        <v>16226</v>
      </c>
      <c r="CA79" s="43">
        <f t="shared" si="96"/>
        <v>24</v>
      </c>
      <c r="CB79" s="43">
        <f t="shared" si="96"/>
        <v>16258</v>
      </c>
      <c r="CC79" s="43">
        <f t="shared" si="97"/>
        <v>24</v>
      </c>
      <c r="CD79" s="43">
        <f t="shared" si="97"/>
        <v>16258</v>
      </c>
      <c r="CE79" s="43">
        <f t="shared" si="98"/>
        <v>23</v>
      </c>
      <c r="CF79" s="43">
        <f t="shared" si="98"/>
        <v>15877</v>
      </c>
      <c r="CG79" s="43">
        <f t="shared" si="99"/>
        <v>23</v>
      </c>
      <c r="CH79" s="43">
        <f t="shared" si="99"/>
        <v>15877</v>
      </c>
      <c r="CI79" s="43">
        <f t="shared" si="100"/>
        <v>22</v>
      </c>
      <c r="CJ79" s="43">
        <f t="shared" si="100"/>
        <v>15359</v>
      </c>
      <c r="CK79" s="43">
        <f t="shared" si="101"/>
        <v>22</v>
      </c>
      <c r="CL79" s="43">
        <f t="shared" si="101"/>
        <v>15359</v>
      </c>
      <c r="CM79" s="43">
        <f t="shared" si="102"/>
        <v>22</v>
      </c>
      <c r="CN79" s="43">
        <f t="shared" si="102"/>
        <v>15359</v>
      </c>
      <c r="CO79" s="43">
        <v>20</v>
      </c>
      <c r="CP79" s="43">
        <v>13585</v>
      </c>
      <c r="CQ79" s="43">
        <v>20</v>
      </c>
      <c r="CR79" s="43">
        <v>13585</v>
      </c>
      <c r="CS79" s="43">
        <v>20</v>
      </c>
      <c r="CT79" s="43">
        <v>13585</v>
      </c>
      <c r="CU79" s="43">
        <v>20</v>
      </c>
      <c r="CV79" s="43">
        <v>13585</v>
      </c>
      <c r="CW79" s="43">
        <v>20</v>
      </c>
      <c r="CX79" s="43">
        <v>13585</v>
      </c>
      <c r="CY79" s="43">
        <v>18</v>
      </c>
      <c r="CZ79" s="43">
        <v>12350</v>
      </c>
      <c r="DA79" s="43">
        <f t="shared" si="109"/>
        <v>16</v>
      </c>
      <c r="DB79" s="43">
        <f t="shared" si="110"/>
        <v>11882</v>
      </c>
      <c r="DC79" s="43">
        <f t="shared" si="110"/>
        <v>16</v>
      </c>
      <c r="DD79" s="43">
        <f t="shared" si="110"/>
        <v>11882</v>
      </c>
      <c r="DE79" s="46">
        <f t="shared" si="110"/>
        <v>16</v>
      </c>
      <c r="DF79" s="46">
        <f t="shared" si="110"/>
        <v>11882</v>
      </c>
      <c r="DG79" s="46">
        <f t="shared" si="104"/>
        <v>16</v>
      </c>
      <c r="DH79" s="46">
        <f t="shared" si="104"/>
        <v>11882</v>
      </c>
      <c r="DI79" s="43">
        <f t="shared" si="104"/>
        <v>14</v>
      </c>
      <c r="DJ79" s="43">
        <f t="shared" si="104"/>
        <v>10575</v>
      </c>
      <c r="DK79" s="43">
        <f t="shared" si="104"/>
        <v>14</v>
      </c>
      <c r="DL79" s="43">
        <f t="shared" si="104"/>
        <v>10575</v>
      </c>
    </row>
    <row r="80" spans="1:116" x14ac:dyDescent="0.25">
      <c r="A80" s="31" t="s">
        <v>210</v>
      </c>
      <c r="B80" s="34" t="s">
        <v>211</v>
      </c>
      <c r="C80" s="12">
        <v>28</v>
      </c>
      <c r="D80" s="12">
        <v>43182</v>
      </c>
      <c r="E80" s="12">
        <v>47</v>
      </c>
      <c r="F80" s="12">
        <v>44582</v>
      </c>
      <c r="G80" s="12">
        <v>93</v>
      </c>
      <c r="H80" s="12">
        <v>52994.43</v>
      </c>
      <c r="I80" s="12">
        <v>114</v>
      </c>
      <c r="J80" s="12">
        <v>53979.729999999996</v>
      </c>
      <c r="K80" s="12">
        <v>132</v>
      </c>
      <c r="L80" s="12">
        <v>55258.93</v>
      </c>
      <c r="M80" s="12">
        <v>142</v>
      </c>
      <c r="N80" s="12">
        <v>56539</v>
      </c>
      <c r="O80" s="12">
        <v>194</v>
      </c>
      <c r="P80" s="12">
        <v>61337</v>
      </c>
      <c r="Q80" s="12">
        <v>226</v>
      </c>
      <c r="R80" s="12">
        <v>68349.73</v>
      </c>
      <c r="S80" s="12">
        <v>236</v>
      </c>
      <c r="T80" s="12">
        <v>69096</v>
      </c>
      <c r="U80" s="12">
        <v>251</v>
      </c>
      <c r="V80" s="12">
        <v>70177.37</v>
      </c>
      <c r="W80" s="12">
        <v>285</v>
      </c>
      <c r="X80" s="12">
        <v>72038</v>
      </c>
      <c r="Y80" s="12">
        <v>350</v>
      </c>
      <c r="Z80" s="12">
        <v>78861</v>
      </c>
      <c r="AA80" s="12">
        <v>379</v>
      </c>
      <c r="AB80" s="12">
        <v>86047</v>
      </c>
      <c r="AC80" s="12">
        <v>387</v>
      </c>
      <c r="AD80" s="12">
        <v>86279</v>
      </c>
      <c r="AE80" s="12">
        <v>390</v>
      </c>
      <c r="AF80" s="12">
        <v>86868</v>
      </c>
      <c r="AG80" s="12">
        <v>391</v>
      </c>
      <c r="AH80" s="12">
        <v>72012.459999999992</v>
      </c>
      <c r="AI80" s="12">
        <v>382</v>
      </c>
      <c r="AJ80" s="12">
        <v>71249</v>
      </c>
      <c r="AK80" s="12">
        <v>382</v>
      </c>
      <c r="AL80" s="12">
        <v>71462</v>
      </c>
      <c r="AM80" s="12">
        <v>384</v>
      </c>
      <c r="AN80" s="12">
        <v>70132</v>
      </c>
      <c r="AO80" s="12">
        <v>384</v>
      </c>
      <c r="AP80" s="12">
        <v>69177</v>
      </c>
      <c r="AQ80" s="12">
        <v>384</v>
      </c>
      <c r="AR80" s="12">
        <v>69177</v>
      </c>
      <c r="AS80" s="12">
        <v>382</v>
      </c>
      <c r="AT80" s="12">
        <v>61135</v>
      </c>
      <c r="AU80" s="12">
        <v>380</v>
      </c>
      <c r="AV80" s="12">
        <v>72338</v>
      </c>
      <c r="AW80" s="12">
        <f>AW58+AW69</f>
        <v>386</v>
      </c>
      <c r="AX80" s="12">
        <f>AX58+AX69</f>
        <v>75474</v>
      </c>
      <c r="AY80" s="12">
        <f t="shared" si="105"/>
        <v>386</v>
      </c>
      <c r="AZ80" s="12">
        <f t="shared" si="85"/>
        <v>74879</v>
      </c>
      <c r="BA80" s="12">
        <f t="shared" si="86"/>
        <v>386</v>
      </c>
      <c r="BB80" s="12">
        <f t="shared" si="86"/>
        <v>75549</v>
      </c>
      <c r="BC80" s="12">
        <f t="shared" si="87"/>
        <v>388</v>
      </c>
      <c r="BD80" s="12">
        <f t="shared" si="87"/>
        <v>78970.2</v>
      </c>
      <c r="BE80" s="12">
        <f t="shared" si="88"/>
        <v>388</v>
      </c>
      <c r="BF80" s="12">
        <f t="shared" si="88"/>
        <v>81353</v>
      </c>
      <c r="BG80" s="12">
        <f t="shared" si="89"/>
        <v>389</v>
      </c>
      <c r="BH80" s="12">
        <f t="shared" si="89"/>
        <v>79092.209999999992</v>
      </c>
      <c r="BI80" s="12">
        <f t="shared" si="90"/>
        <v>391</v>
      </c>
      <c r="BJ80" s="12">
        <f t="shared" si="90"/>
        <v>81731.049999999974</v>
      </c>
      <c r="BK80" s="12">
        <f t="shared" si="90"/>
        <v>388</v>
      </c>
      <c r="BL80" s="12">
        <f>BL58+BL69</f>
        <v>85740</v>
      </c>
      <c r="BM80" s="12">
        <f t="shared" si="106"/>
        <v>389</v>
      </c>
      <c r="BN80" s="12">
        <f>BN58+BN69</f>
        <v>85914.639999999985</v>
      </c>
      <c r="BO80" s="12">
        <f t="shared" si="107"/>
        <v>387</v>
      </c>
      <c r="BP80" s="12">
        <f t="shared" si="107"/>
        <v>83179.839999999982</v>
      </c>
      <c r="BQ80" s="12">
        <f t="shared" si="108"/>
        <v>384</v>
      </c>
      <c r="BR80" s="12">
        <f t="shared" si="108"/>
        <v>83087.199999999997</v>
      </c>
      <c r="BS80" s="12">
        <f t="shared" si="92"/>
        <v>386</v>
      </c>
      <c r="BT80" s="12">
        <f t="shared" si="92"/>
        <v>87858.609999999986</v>
      </c>
      <c r="BU80" s="12">
        <f t="shared" si="93"/>
        <v>378</v>
      </c>
      <c r="BV80" s="12">
        <f t="shared" si="93"/>
        <v>86095.56</v>
      </c>
      <c r="BW80" s="12">
        <f t="shared" si="94"/>
        <v>381</v>
      </c>
      <c r="BX80" s="12">
        <f t="shared" si="94"/>
        <v>87784.359999999986</v>
      </c>
      <c r="BY80" s="12">
        <f t="shared" si="95"/>
        <v>380</v>
      </c>
      <c r="BZ80" s="12">
        <f t="shared" si="95"/>
        <v>88647.31</v>
      </c>
      <c r="CA80" s="12">
        <f t="shared" si="96"/>
        <v>366</v>
      </c>
      <c r="CB80" s="12">
        <f t="shared" si="96"/>
        <v>86475.50999999998</v>
      </c>
      <c r="CC80" s="12">
        <f t="shared" si="97"/>
        <v>363</v>
      </c>
      <c r="CD80" s="12">
        <f t="shared" si="97"/>
        <v>86938.109999999986</v>
      </c>
      <c r="CE80" s="12">
        <f t="shared" si="98"/>
        <v>353</v>
      </c>
      <c r="CF80" s="12">
        <f t="shared" si="98"/>
        <v>84376.409999999989</v>
      </c>
      <c r="CG80" s="12">
        <f t="shared" si="99"/>
        <v>343</v>
      </c>
      <c r="CH80" s="12">
        <f t="shared" si="99"/>
        <v>79856.010000000009</v>
      </c>
      <c r="CI80" s="12">
        <f t="shared" si="100"/>
        <v>326</v>
      </c>
      <c r="CJ80" s="12">
        <f t="shared" si="100"/>
        <v>76733.440000000002</v>
      </c>
      <c r="CK80" s="12">
        <f t="shared" si="101"/>
        <v>311</v>
      </c>
      <c r="CL80" s="12">
        <f t="shared" si="101"/>
        <v>76305.359999999986</v>
      </c>
      <c r="CM80" s="12">
        <f t="shared" si="102"/>
        <v>299</v>
      </c>
      <c r="CN80" s="12">
        <f t="shared" si="102"/>
        <v>76942.16</v>
      </c>
      <c r="CO80" s="12">
        <v>286</v>
      </c>
      <c r="CP80" s="12">
        <v>74809.56</v>
      </c>
      <c r="CQ80" s="12">
        <v>243</v>
      </c>
      <c r="CR80" s="12">
        <v>69234.580000000016</v>
      </c>
      <c r="CS80" s="12">
        <v>211</v>
      </c>
      <c r="CT80" s="12">
        <v>61613.479999999996</v>
      </c>
      <c r="CU80" s="12">
        <v>198</v>
      </c>
      <c r="CV80" s="12">
        <v>67947.24000000002</v>
      </c>
      <c r="CW80" s="12">
        <v>178</v>
      </c>
      <c r="CX80" s="12">
        <v>66712.290000000008</v>
      </c>
      <c r="CY80" s="12">
        <v>137</v>
      </c>
      <c r="CZ80" s="12">
        <v>55361</v>
      </c>
      <c r="DA80" s="12">
        <f t="shared" si="109"/>
        <v>79</v>
      </c>
      <c r="DB80" s="12">
        <f t="shared" si="110"/>
        <v>213322.99000000002</v>
      </c>
      <c r="DC80" s="12">
        <f t="shared" si="110"/>
        <v>55</v>
      </c>
      <c r="DD80" s="12">
        <f t="shared" si="110"/>
        <v>196080.89</v>
      </c>
      <c r="DE80" s="12">
        <f t="shared" si="110"/>
        <v>56</v>
      </c>
      <c r="DF80" s="12">
        <f t="shared" si="110"/>
        <v>196208.5</v>
      </c>
      <c r="DG80" s="12">
        <f t="shared" si="104"/>
        <v>54</v>
      </c>
      <c r="DH80" s="12">
        <f t="shared" si="104"/>
        <v>196701.1</v>
      </c>
      <c r="DI80" s="12">
        <f t="shared" si="104"/>
        <v>52</v>
      </c>
      <c r="DJ80" s="12">
        <f t="shared" si="104"/>
        <v>196443.3</v>
      </c>
      <c r="DK80" s="12">
        <f t="shared" si="104"/>
        <v>53</v>
      </c>
      <c r="DL80" s="12">
        <f t="shared" si="104"/>
        <v>196853.3</v>
      </c>
    </row>
    <row r="81" spans="1:116" x14ac:dyDescent="0.25">
      <c r="A81" s="31" t="s">
        <v>212</v>
      </c>
      <c r="B81" s="34" t="s">
        <v>189</v>
      </c>
      <c r="C81" s="43">
        <v>0</v>
      </c>
      <c r="D81" s="43">
        <v>0</v>
      </c>
      <c r="E81" s="43">
        <v>1</v>
      </c>
      <c r="F81" s="43">
        <v>930</v>
      </c>
      <c r="G81" s="43">
        <v>1</v>
      </c>
      <c r="H81" s="43">
        <v>930</v>
      </c>
      <c r="I81" s="43">
        <v>1</v>
      </c>
      <c r="J81" s="43">
        <v>930</v>
      </c>
      <c r="K81" s="43">
        <v>1</v>
      </c>
      <c r="L81" s="43">
        <v>930</v>
      </c>
      <c r="M81" s="43">
        <v>1</v>
      </c>
      <c r="N81" s="43">
        <v>930</v>
      </c>
      <c r="O81" s="43">
        <v>1</v>
      </c>
      <c r="P81" s="43">
        <v>930</v>
      </c>
      <c r="Q81" s="43">
        <v>1</v>
      </c>
      <c r="R81" s="43">
        <v>930</v>
      </c>
      <c r="S81" s="43">
        <v>3</v>
      </c>
      <c r="T81" s="43">
        <v>1020</v>
      </c>
      <c r="U81" s="43">
        <v>2</v>
      </c>
      <c r="V81" s="43">
        <v>1020</v>
      </c>
      <c r="W81" s="43">
        <v>2</v>
      </c>
      <c r="X81" s="43">
        <v>979</v>
      </c>
      <c r="Y81" s="43">
        <v>1</v>
      </c>
      <c r="Z81" s="43">
        <v>930</v>
      </c>
      <c r="AA81" s="43">
        <v>1</v>
      </c>
      <c r="AB81" s="43">
        <v>930</v>
      </c>
      <c r="AC81" s="43">
        <v>0</v>
      </c>
      <c r="AD81" s="43">
        <v>0</v>
      </c>
      <c r="AE81" s="43">
        <v>2</v>
      </c>
      <c r="AF81" s="43">
        <v>1035</v>
      </c>
      <c r="AG81" s="43">
        <v>2</v>
      </c>
      <c r="AH81" s="43">
        <v>1035</v>
      </c>
      <c r="AI81" s="43">
        <v>2</v>
      </c>
      <c r="AJ81" s="43">
        <v>1035</v>
      </c>
      <c r="AK81" s="43">
        <v>2</v>
      </c>
      <c r="AL81" s="43">
        <v>1035</v>
      </c>
      <c r="AM81" s="43">
        <v>2</v>
      </c>
      <c r="AN81" s="43">
        <v>1035</v>
      </c>
      <c r="AO81" s="43">
        <v>2</v>
      </c>
      <c r="AP81" s="43">
        <v>1035</v>
      </c>
      <c r="AQ81" s="43">
        <v>2</v>
      </c>
      <c r="AR81" s="43">
        <v>1035</v>
      </c>
      <c r="AS81" s="43">
        <v>3</v>
      </c>
      <c r="AT81" s="43">
        <v>1445</v>
      </c>
      <c r="AU81" s="43">
        <v>2</v>
      </c>
      <c r="AV81" s="43">
        <v>1035</v>
      </c>
      <c r="AW81" s="43">
        <v>2</v>
      </c>
      <c r="AX81" s="43">
        <v>1035</v>
      </c>
      <c r="AY81" s="43">
        <f t="shared" si="105"/>
        <v>2</v>
      </c>
      <c r="AZ81" s="43">
        <f t="shared" si="85"/>
        <v>1035</v>
      </c>
      <c r="BA81" s="43">
        <f t="shared" si="86"/>
        <v>2</v>
      </c>
      <c r="BB81" s="43">
        <f t="shared" si="86"/>
        <v>1035</v>
      </c>
      <c r="BC81" s="43">
        <f t="shared" si="87"/>
        <v>2</v>
      </c>
      <c r="BD81" s="43">
        <f t="shared" si="87"/>
        <v>1035</v>
      </c>
      <c r="BE81" s="43">
        <f t="shared" si="88"/>
        <v>2</v>
      </c>
      <c r="BF81" s="43">
        <f t="shared" si="88"/>
        <v>1035</v>
      </c>
      <c r="BG81" s="43">
        <f t="shared" si="89"/>
        <v>2</v>
      </c>
      <c r="BH81" s="43">
        <f t="shared" si="89"/>
        <v>1035</v>
      </c>
      <c r="BI81" s="43">
        <f t="shared" si="90"/>
        <v>2</v>
      </c>
      <c r="BJ81" s="43">
        <f t="shared" si="90"/>
        <v>1035</v>
      </c>
      <c r="BK81" s="43">
        <f t="shared" si="90"/>
        <v>2</v>
      </c>
      <c r="BL81" s="43">
        <f>BL59</f>
        <v>1035</v>
      </c>
      <c r="BM81" s="43">
        <f t="shared" si="106"/>
        <v>2</v>
      </c>
      <c r="BN81" s="43">
        <f>BN59</f>
        <v>1035</v>
      </c>
      <c r="BO81" s="43">
        <f t="shared" si="107"/>
        <v>2</v>
      </c>
      <c r="BP81" s="43">
        <f t="shared" si="107"/>
        <v>1035</v>
      </c>
      <c r="BQ81" s="43">
        <f t="shared" si="108"/>
        <v>1</v>
      </c>
      <c r="BR81" s="43">
        <f t="shared" si="108"/>
        <v>930</v>
      </c>
      <c r="BS81" s="43">
        <f t="shared" si="92"/>
        <v>1</v>
      </c>
      <c r="BT81" s="43">
        <f t="shared" si="92"/>
        <v>930</v>
      </c>
      <c r="BU81" s="43">
        <f t="shared" si="93"/>
        <v>9</v>
      </c>
      <c r="BV81" s="43">
        <f t="shared" si="93"/>
        <v>3470</v>
      </c>
      <c r="BW81" s="43">
        <f t="shared" si="94"/>
        <v>2</v>
      </c>
      <c r="BX81" s="43">
        <f t="shared" si="94"/>
        <v>1015</v>
      </c>
      <c r="BY81" s="43">
        <f t="shared" si="95"/>
        <v>1</v>
      </c>
      <c r="BZ81" s="43">
        <f t="shared" si="95"/>
        <v>930</v>
      </c>
      <c r="CA81" s="43">
        <f t="shared" si="96"/>
        <v>1</v>
      </c>
      <c r="CB81" s="43">
        <f t="shared" si="96"/>
        <v>930</v>
      </c>
      <c r="CC81" s="43">
        <f t="shared" si="97"/>
        <v>1</v>
      </c>
      <c r="CD81" s="43">
        <f t="shared" si="97"/>
        <v>930</v>
      </c>
      <c r="CE81" s="43">
        <f t="shared" si="98"/>
        <v>1</v>
      </c>
      <c r="CF81" s="43">
        <f t="shared" si="98"/>
        <v>930</v>
      </c>
      <c r="CG81" s="43">
        <f t="shared" si="99"/>
        <v>1</v>
      </c>
      <c r="CH81" s="43">
        <f t="shared" si="99"/>
        <v>930</v>
      </c>
      <c r="CI81" s="43">
        <f t="shared" si="100"/>
        <v>1</v>
      </c>
      <c r="CJ81" s="43">
        <f t="shared" si="100"/>
        <v>930</v>
      </c>
      <c r="CK81" s="43">
        <f t="shared" si="101"/>
        <v>7</v>
      </c>
      <c r="CL81" s="43">
        <f t="shared" si="101"/>
        <v>2019.08</v>
      </c>
      <c r="CM81" s="43">
        <f t="shared" si="102"/>
        <v>1</v>
      </c>
      <c r="CN81" s="43">
        <f t="shared" si="102"/>
        <v>930</v>
      </c>
      <c r="CO81" s="43">
        <v>1</v>
      </c>
      <c r="CP81" s="43">
        <v>930</v>
      </c>
      <c r="CQ81" s="43">
        <v>1</v>
      </c>
      <c r="CR81" s="43">
        <v>930</v>
      </c>
      <c r="CS81" s="43">
        <v>1</v>
      </c>
      <c r="CT81" s="43">
        <v>930</v>
      </c>
      <c r="CU81" s="43">
        <v>1</v>
      </c>
      <c r="CV81" s="43">
        <v>930</v>
      </c>
      <c r="CW81" s="43">
        <v>1</v>
      </c>
      <c r="CX81" s="43">
        <v>930</v>
      </c>
      <c r="CY81" s="43">
        <v>1</v>
      </c>
      <c r="CZ81" s="43">
        <v>930</v>
      </c>
      <c r="DA81" s="43">
        <f t="shared" si="109"/>
        <v>1</v>
      </c>
      <c r="DB81" s="43">
        <f t="shared" si="110"/>
        <v>930</v>
      </c>
      <c r="DC81" s="43">
        <v>1</v>
      </c>
      <c r="DD81" s="46">
        <f>DD59+DD70</f>
        <v>930</v>
      </c>
      <c r="DE81" s="46">
        <f>DE59+DE70</f>
        <v>1</v>
      </c>
      <c r="DF81" s="46">
        <f>DF59+DF70</f>
        <v>930</v>
      </c>
      <c r="DG81" s="46">
        <f t="shared" si="104"/>
        <v>1</v>
      </c>
      <c r="DH81" s="46">
        <f t="shared" si="104"/>
        <v>930</v>
      </c>
      <c r="DI81" s="43">
        <f>DI59+DI70</f>
        <v>1</v>
      </c>
      <c r="DJ81" s="46">
        <f>DJ59+DJ70</f>
        <v>930</v>
      </c>
      <c r="DK81" s="43">
        <f>DK59+DK70</f>
        <v>1</v>
      </c>
      <c r="DL81" s="46">
        <f>DL59+DL70</f>
        <v>930</v>
      </c>
    </row>
    <row r="82" spans="1:116" ht="15.75" thickBot="1" x14ac:dyDescent="0.3">
      <c r="A82" s="30" t="s">
        <v>26</v>
      </c>
      <c r="B82" s="33"/>
      <c r="C82" s="56">
        <v>530</v>
      </c>
      <c r="D82" s="57">
        <v>102317.7</v>
      </c>
      <c r="E82" s="56">
        <v>1171</v>
      </c>
      <c r="F82" s="56">
        <v>169074</v>
      </c>
      <c r="G82" s="56">
        <v>2673</v>
      </c>
      <c r="H82" s="56">
        <v>412090.40000000008</v>
      </c>
      <c r="I82" s="56">
        <v>2985</v>
      </c>
      <c r="J82" s="56">
        <v>441414.61999999982</v>
      </c>
      <c r="K82" s="56">
        <v>3190</v>
      </c>
      <c r="L82" s="56">
        <v>461181.63999999984</v>
      </c>
      <c r="M82" s="56">
        <v>3395</v>
      </c>
      <c r="N82" s="57">
        <v>483781</v>
      </c>
      <c r="O82" s="56">
        <v>3575</v>
      </c>
      <c r="P82" s="56">
        <v>497330</v>
      </c>
      <c r="Q82" s="56">
        <v>3667</v>
      </c>
      <c r="R82" s="56">
        <v>497330</v>
      </c>
      <c r="S82" s="56">
        <v>3700</v>
      </c>
      <c r="T82" s="56">
        <v>511551</v>
      </c>
      <c r="U82" s="56">
        <v>3722</v>
      </c>
      <c r="V82" s="56">
        <v>515487.67</v>
      </c>
      <c r="W82" s="56">
        <v>3767</v>
      </c>
      <c r="X82" s="56">
        <v>516067</v>
      </c>
      <c r="Y82" s="56">
        <v>3837</v>
      </c>
      <c r="Z82" s="56">
        <v>422719</v>
      </c>
      <c r="AA82" s="56">
        <v>3889</v>
      </c>
      <c r="AB82" s="56">
        <v>427371</v>
      </c>
      <c r="AC82" s="56">
        <v>3915</v>
      </c>
      <c r="AD82" s="56">
        <v>427763</v>
      </c>
      <c r="AE82" s="56">
        <v>3920</v>
      </c>
      <c r="AF82" s="56">
        <v>432752</v>
      </c>
      <c r="AG82" s="56">
        <v>3922</v>
      </c>
      <c r="AH82" s="56">
        <v>419883.69000000006</v>
      </c>
      <c r="AI82" s="56">
        <v>3899</v>
      </c>
      <c r="AJ82" s="56">
        <v>416241.80000000005</v>
      </c>
      <c r="AK82" s="56">
        <v>3893</v>
      </c>
      <c r="AL82" s="56">
        <v>415317.80000000005</v>
      </c>
      <c r="AM82" s="56">
        <v>3888</v>
      </c>
      <c r="AN82" s="56">
        <v>412025</v>
      </c>
      <c r="AO82" s="56">
        <v>3879</v>
      </c>
      <c r="AP82" s="56">
        <v>410424</v>
      </c>
      <c r="AQ82" s="56">
        <v>3878</v>
      </c>
      <c r="AR82" s="56">
        <v>412408</v>
      </c>
      <c r="AS82" s="56">
        <v>3879</v>
      </c>
      <c r="AT82" s="56">
        <v>402004</v>
      </c>
      <c r="AU82" s="56">
        <f>SUM(AU75:AU81)</f>
        <v>3864</v>
      </c>
      <c r="AV82" s="57">
        <f>SUM(AV75:AV81)</f>
        <v>412334</v>
      </c>
      <c r="AW82" s="56">
        <f>SUM(AW75:AW81)</f>
        <v>3877</v>
      </c>
      <c r="AX82" s="57">
        <v>414106</v>
      </c>
      <c r="AY82" s="56">
        <f>SUM(AY75:AY81)</f>
        <v>3879</v>
      </c>
      <c r="AZ82" s="56">
        <f>SUM(AZ75:AZ81)</f>
        <v>409958</v>
      </c>
      <c r="BA82" s="56">
        <f>SUM(BA75:BA81)</f>
        <v>3866</v>
      </c>
      <c r="BB82" s="56">
        <v>409479</v>
      </c>
      <c r="BC82" s="56">
        <f t="shared" ref="BC82:BH82" si="111">SUM(BC75:BC81)</f>
        <v>3859</v>
      </c>
      <c r="BD82" s="57">
        <f t="shared" si="111"/>
        <v>412380.43000000005</v>
      </c>
      <c r="BE82" s="56">
        <f t="shared" si="111"/>
        <v>3861</v>
      </c>
      <c r="BF82" s="57">
        <f t="shared" si="111"/>
        <v>412341</v>
      </c>
      <c r="BG82" s="56">
        <f t="shared" si="111"/>
        <v>3864</v>
      </c>
      <c r="BH82" s="57">
        <f t="shared" si="111"/>
        <v>414048.97999999963</v>
      </c>
      <c r="BI82" s="56">
        <f>SUM(BI75:BI81)</f>
        <v>3867</v>
      </c>
      <c r="BJ82" s="57">
        <f>SUM(BJ75:BJ81)</f>
        <v>414875.86999999965</v>
      </c>
      <c r="BK82" s="56">
        <f>SUM(BK75:BK81)</f>
        <v>3858</v>
      </c>
      <c r="BL82" s="57">
        <v>417088</v>
      </c>
      <c r="BM82" s="56">
        <f t="shared" ref="BM82:BR82" si="112">SUM(BM75:BM81)</f>
        <v>3858</v>
      </c>
      <c r="BN82" s="57">
        <f t="shared" si="112"/>
        <v>414522.53999999969</v>
      </c>
      <c r="BO82" s="56">
        <f t="shared" si="112"/>
        <v>3854</v>
      </c>
      <c r="BP82" s="57">
        <f t="shared" si="112"/>
        <v>411377.56999999977</v>
      </c>
      <c r="BQ82" s="56">
        <f t="shared" si="112"/>
        <v>3842</v>
      </c>
      <c r="BR82" s="57">
        <f t="shared" si="112"/>
        <v>404594.95</v>
      </c>
      <c r="BS82" s="56">
        <f>SUM(BS75:BS81)</f>
        <v>3839</v>
      </c>
      <c r="BT82" s="57">
        <v>408913.9600000002</v>
      </c>
      <c r="BU82" s="56">
        <f t="shared" ref="BU82:BZ82" si="113">SUM(BU75:BU81)</f>
        <v>3837</v>
      </c>
      <c r="BV82" s="57">
        <f t="shared" si="113"/>
        <v>410006.9499999999</v>
      </c>
      <c r="BW82" s="56">
        <f t="shared" si="113"/>
        <v>3834</v>
      </c>
      <c r="BX82" s="57">
        <f t="shared" si="113"/>
        <v>412960.09999999992</v>
      </c>
      <c r="BY82" s="56">
        <f t="shared" si="113"/>
        <v>3840</v>
      </c>
      <c r="BZ82" s="57">
        <f t="shared" si="113"/>
        <v>414847.86999999994</v>
      </c>
      <c r="CA82" s="56">
        <f t="shared" ref="CA82:CF82" si="114">SUM(CA75:CA81)</f>
        <v>3811</v>
      </c>
      <c r="CB82" s="57">
        <f t="shared" si="114"/>
        <v>415260.16999999969</v>
      </c>
      <c r="CC82" s="56">
        <f t="shared" si="114"/>
        <v>3803</v>
      </c>
      <c r="CD82" s="57">
        <f t="shared" si="114"/>
        <v>416559.16999999963</v>
      </c>
      <c r="CE82" s="56">
        <f t="shared" si="114"/>
        <v>3768</v>
      </c>
      <c r="CF82" s="57">
        <f t="shared" si="114"/>
        <v>403719.37</v>
      </c>
      <c r="CG82" s="56">
        <f t="shared" ref="CG82:CL82" si="115">SUM(CG75:CG81)</f>
        <v>3757</v>
      </c>
      <c r="CH82" s="57">
        <f t="shared" si="115"/>
        <v>398596.74999999971</v>
      </c>
      <c r="CI82" s="56">
        <f t="shared" si="115"/>
        <v>3718</v>
      </c>
      <c r="CJ82" s="57">
        <f t="shared" si="115"/>
        <v>395269.98000000004</v>
      </c>
      <c r="CK82" s="56">
        <f t="shared" si="115"/>
        <v>3700</v>
      </c>
      <c r="CL82" s="57">
        <f t="shared" si="115"/>
        <v>394556.97000000003</v>
      </c>
      <c r="CM82" s="56">
        <f t="shared" ref="CM82:CT82" si="116">SUM(CM75:CM81)</f>
        <v>3663</v>
      </c>
      <c r="CN82" s="57">
        <f t="shared" si="116"/>
        <v>394792.47</v>
      </c>
      <c r="CO82" s="56">
        <f t="shared" si="116"/>
        <v>3631</v>
      </c>
      <c r="CP82" s="56">
        <f t="shared" si="116"/>
        <v>392046.26000000071</v>
      </c>
      <c r="CQ82" s="56">
        <f t="shared" si="116"/>
        <v>3560</v>
      </c>
      <c r="CR82" s="56">
        <f t="shared" si="116"/>
        <v>386545.45000000071</v>
      </c>
      <c r="CS82" s="56">
        <f t="shared" si="116"/>
        <v>3522</v>
      </c>
      <c r="CT82" s="56">
        <f t="shared" si="116"/>
        <v>380105.36000000057</v>
      </c>
      <c r="CU82" s="56">
        <f>SUM(CU75:CU81)</f>
        <v>3507</v>
      </c>
      <c r="CV82" s="56">
        <f>SUM(CV75:CV81)</f>
        <v>386778.55000000179</v>
      </c>
      <c r="CW82" s="56">
        <f>SUM(CW75:CW81)</f>
        <v>3444</v>
      </c>
      <c r="CX82" s="56">
        <f>SUM(CX75:CX81)</f>
        <v>384365.8200000017</v>
      </c>
      <c r="CY82" s="56">
        <f>SUM(CY75:CY81)</f>
        <v>3366</v>
      </c>
      <c r="CZ82" s="56">
        <v>361669</v>
      </c>
      <c r="DA82" s="56">
        <f t="shared" ref="DA82:DF82" si="117">SUM(DA75:DA81)</f>
        <v>3231</v>
      </c>
      <c r="DB82" s="56">
        <f t="shared" si="117"/>
        <v>512629.44000000006</v>
      </c>
      <c r="DC82" s="56">
        <f t="shared" si="117"/>
        <v>3162</v>
      </c>
      <c r="DD82" s="56">
        <f t="shared" si="117"/>
        <v>492822.08</v>
      </c>
      <c r="DE82" s="56">
        <f t="shared" si="117"/>
        <v>3103</v>
      </c>
      <c r="DF82" s="56">
        <f t="shared" si="117"/>
        <v>485509.09</v>
      </c>
      <c r="DG82" s="56">
        <f>SUM(DG75:DG81)</f>
        <v>2986</v>
      </c>
      <c r="DH82" s="56">
        <f>SUM(DH75:DH81)</f>
        <v>481729.3600000001</v>
      </c>
      <c r="DI82" s="56">
        <f>SUM(DI75:DI81)</f>
        <v>2877</v>
      </c>
      <c r="DJ82" s="56">
        <f>SUM(DJ75:DJ81)</f>
        <v>476766.29000000015</v>
      </c>
      <c r="DK82" s="56">
        <f t="shared" ref="DK82:DL82" si="118">SUM(DK75:DK81)</f>
        <v>2667</v>
      </c>
      <c r="DL82" s="56">
        <f t="shared" si="118"/>
        <v>480410.23000000004</v>
      </c>
    </row>
  </sheetData>
  <mergeCells count="229">
    <mergeCell ref="CY73:CZ73"/>
    <mergeCell ref="CY62:CZ62"/>
    <mergeCell ref="CY51:CZ51"/>
    <mergeCell ref="CY7:CZ7"/>
    <mergeCell ref="DC7:DD7"/>
    <mergeCell ref="DC51:DD51"/>
    <mergeCell ref="A1:A4"/>
    <mergeCell ref="DC62:DD62"/>
    <mergeCell ref="DC73:DD73"/>
    <mergeCell ref="DA7:DB7"/>
    <mergeCell ref="DA51:DB51"/>
    <mergeCell ref="DA62:DB62"/>
    <mergeCell ref="DA73:DB73"/>
    <mergeCell ref="DI7:DJ7"/>
    <mergeCell ref="DI51:DJ51"/>
    <mergeCell ref="DI62:DJ62"/>
    <mergeCell ref="DI73:DJ73"/>
    <mergeCell ref="BA7:BB7"/>
    <mergeCell ref="BA51:BB51"/>
    <mergeCell ref="BA62:BB62"/>
    <mergeCell ref="BA73:BB73"/>
    <mergeCell ref="AY7:AZ7"/>
    <mergeCell ref="AY51:AZ51"/>
    <mergeCell ref="AY62:AZ62"/>
    <mergeCell ref="AY73:AZ73"/>
    <mergeCell ref="CI62:CJ62"/>
    <mergeCell ref="CI73:CJ73"/>
    <mergeCell ref="BC7:BD7"/>
    <mergeCell ref="BC51:BD51"/>
    <mergeCell ref="BC62:BD62"/>
    <mergeCell ref="BC73:BD73"/>
    <mergeCell ref="BE7:BF7"/>
    <mergeCell ref="BE51:BF51"/>
    <mergeCell ref="BE62:BF62"/>
    <mergeCell ref="BE73:BF73"/>
    <mergeCell ref="BO62:BP62"/>
    <mergeCell ref="BO73:BP73"/>
    <mergeCell ref="BQ62:BR62"/>
    <mergeCell ref="BQ73:BR73"/>
    <mergeCell ref="BY62:BZ62"/>
    <mergeCell ref="BY73:BZ73"/>
    <mergeCell ref="AW7:AX7"/>
    <mergeCell ref="AW51:AX51"/>
    <mergeCell ref="AW62:AX62"/>
    <mergeCell ref="AW73:AX73"/>
    <mergeCell ref="C7:D7"/>
    <mergeCell ref="E51:F51"/>
    <mergeCell ref="E7:F7"/>
    <mergeCell ref="G7:H7"/>
    <mergeCell ref="I7:J7"/>
    <mergeCell ref="G51:H51"/>
    <mergeCell ref="K7:L7"/>
    <mergeCell ref="C51:D51"/>
    <mergeCell ref="AC51:AD51"/>
    <mergeCell ref="AA7:AB7"/>
    <mergeCell ref="Q7:R7"/>
    <mergeCell ref="Q51:R51"/>
    <mergeCell ref="I51:J51"/>
    <mergeCell ref="K51:L51"/>
    <mergeCell ref="M7:N7"/>
    <mergeCell ref="W51:X51"/>
    <mergeCell ref="M51:N51"/>
    <mergeCell ref="U7:V7"/>
    <mergeCell ref="U51:V51"/>
    <mergeCell ref="S51:T51"/>
    <mergeCell ref="O7:P7"/>
    <mergeCell ref="O51:P51"/>
    <mergeCell ref="AG7:AH7"/>
    <mergeCell ref="AG51:AH51"/>
    <mergeCell ref="S7:T7"/>
    <mergeCell ref="W7:X7"/>
    <mergeCell ref="AE7:AF7"/>
    <mergeCell ref="AE51:AF51"/>
    <mergeCell ref="AA51:AB51"/>
    <mergeCell ref="Y7:Z7"/>
    <mergeCell ref="Y51:Z51"/>
    <mergeCell ref="AC7:AD7"/>
    <mergeCell ref="AQ7:AR7"/>
    <mergeCell ref="AQ51:AR51"/>
    <mergeCell ref="AK7:AL7"/>
    <mergeCell ref="AK51:AL51"/>
    <mergeCell ref="AI7:AJ7"/>
    <mergeCell ref="AI51:AJ51"/>
    <mergeCell ref="AO7:AP7"/>
    <mergeCell ref="AO51:AP51"/>
    <mergeCell ref="C73:D73"/>
    <mergeCell ref="E73:F73"/>
    <mergeCell ref="G73:H73"/>
    <mergeCell ref="I73:J73"/>
    <mergeCell ref="K73:L73"/>
    <mergeCell ref="M73:N73"/>
    <mergeCell ref="AE62:AF62"/>
    <mergeCell ref="AG62:AH62"/>
    <mergeCell ref="AI62:AJ62"/>
    <mergeCell ref="O62:P62"/>
    <mergeCell ref="Q62:R62"/>
    <mergeCell ref="S62:T62"/>
    <mergeCell ref="U62:V62"/>
    <mergeCell ref="W62:X62"/>
    <mergeCell ref="Y62:Z62"/>
    <mergeCell ref="C62:D62"/>
    <mergeCell ref="E62:F62"/>
    <mergeCell ref="G62:H62"/>
    <mergeCell ref="I62:J62"/>
    <mergeCell ref="K62:L62"/>
    <mergeCell ref="M62:N62"/>
    <mergeCell ref="AE73:AF73"/>
    <mergeCell ref="AG73:AH73"/>
    <mergeCell ref="AI73:AJ73"/>
    <mergeCell ref="AK73:AL73"/>
    <mergeCell ref="AM73:AN73"/>
    <mergeCell ref="AO73:AP73"/>
    <mergeCell ref="AA62:AB62"/>
    <mergeCell ref="AC62:AD62"/>
    <mergeCell ref="O73:P73"/>
    <mergeCell ref="Q73:R73"/>
    <mergeCell ref="S73:T73"/>
    <mergeCell ref="U73:V73"/>
    <mergeCell ref="W73:X73"/>
    <mergeCell ref="Y73:Z73"/>
    <mergeCell ref="AA73:AB73"/>
    <mergeCell ref="AC73:AD73"/>
    <mergeCell ref="AK62:AL62"/>
    <mergeCell ref="AQ73:AR73"/>
    <mergeCell ref="AS73:AT73"/>
    <mergeCell ref="AU7:AV7"/>
    <mergeCell ref="AU51:AV51"/>
    <mergeCell ref="AU62:AV62"/>
    <mergeCell ref="AU73:AV73"/>
    <mergeCell ref="AM62:AN62"/>
    <mergeCell ref="AO62:AP62"/>
    <mergeCell ref="AQ62:AR62"/>
    <mergeCell ref="AS62:AT62"/>
    <mergeCell ref="AM7:AN7"/>
    <mergeCell ref="AM51:AN51"/>
    <mergeCell ref="AS7:AT7"/>
    <mergeCell ref="AS51:AT51"/>
    <mergeCell ref="BG7:BH7"/>
    <mergeCell ref="BG51:BH51"/>
    <mergeCell ref="BG62:BH62"/>
    <mergeCell ref="BG73:BH73"/>
    <mergeCell ref="BM7:BN7"/>
    <mergeCell ref="BM51:BN51"/>
    <mergeCell ref="BM62:BN62"/>
    <mergeCell ref="BM73:BN73"/>
    <mergeCell ref="BI7:BJ7"/>
    <mergeCell ref="BI51:BJ51"/>
    <mergeCell ref="BS7:BT7"/>
    <mergeCell ref="BS51:BT51"/>
    <mergeCell ref="BS62:BT62"/>
    <mergeCell ref="BS73:BT73"/>
    <mergeCell ref="BU7:BV7"/>
    <mergeCell ref="BU51:BV51"/>
    <mergeCell ref="BU62:BV62"/>
    <mergeCell ref="BU73:BV73"/>
    <mergeCell ref="BI62:BJ62"/>
    <mergeCell ref="BI73:BJ73"/>
    <mergeCell ref="BK7:BL7"/>
    <mergeCell ref="BK51:BL51"/>
    <mergeCell ref="BQ7:BR7"/>
    <mergeCell ref="BQ51:BR51"/>
    <mergeCell ref="BK62:BL62"/>
    <mergeCell ref="BK73:BL73"/>
    <mergeCell ref="BO7:BP7"/>
    <mergeCell ref="BO51:BP51"/>
    <mergeCell ref="CC7:CD7"/>
    <mergeCell ref="CC51:CD51"/>
    <mergeCell ref="CC62:CD62"/>
    <mergeCell ref="CC73:CD73"/>
    <mergeCell ref="CA7:CB7"/>
    <mergeCell ref="CA51:CB51"/>
    <mergeCell ref="CA62:CB62"/>
    <mergeCell ref="CA73:CB73"/>
    <mergeCell ref="BW7:BX7"/>
    <mergeCell ref="BW51:BX51"/>
    <mergeCell ref="BW62:BX62"/>
    <mergeCell ref="BW73:BX73"/>
    <mergeCell ref="BY7:BZ7"/>
    <mergeCell ref="BY51:BZ51"/>
    <mergeCell ref="CE7:CF7"/>
    <mergeCell ref="CE51:CF51"/>
    <mergeCell ref="CE62:CF62"/>
    <mergeCell ref="CE73:CF73"/>
    <mergeCell ref="CK7:CL7"/>
    <mergeCell ref="CK51:CL51"/>
    <mergeCell ref="CK62:CL62"/>
    <mergeCell ref="CK73:CL73"/>
    <mergeCell ref="CG7:CH7"/>
    <mergeCell ref="CG51:CH51"/>
    <mergeCell ref="CO73:CP73"/>
    <mergeCell ref="CQ73:CR73"/>
    <mergeCell ref="CO7:CP7"/>
    <mergeCell ref="CQ7:CR7"/>
    <mergeCell ref="CS7:CT7"/>
    <mergeCell ref="CO51:CP51"/>
    <mergeCell ref="CQ51:CR51"/>
    <mergeCell ref="CS51:CT51"/>
    <mergeCell ref="CG62:CH62"/>
    <mergeCell ref="CG73:CH73"/>
    <mergeCell ref="CI7:CJ7"/>
    <mergeCell ref="CI51:CJ51"/>
    <mergeCell ref="CO62:CP62"/>
    <mergeCell ref="CQ62:CR62"/>
    <mergeCell ref="CM7:CN7"/>
    <mergeCell ref="CM51:CN51"/>
    <mergeCell ref="CM62:CN62"/>
    <mergeCell ref="CM73:CN73"/>
    <mergeCell ref="CU7:CV7"/>
    <mergeCell ref="CU51:CV51"/>
    <mergeCell ref="CU62:CV62"/>
    <mergeCell ref="CU73:CV73"/>
    <mergeCell ref="CW7:CX7"/>
    <mergeCell ref="CW51:CX51"/>
    <mergeCell ref="CW62:CX62"/>
    <mergeCell ref="CW73:CX73"/>
    <mergeCell ref="CS62:CT62"/>
    <mergeCell ref="CS73:CT73"/>
    <mergeCell ref="DK7:DL7"/>
    <mergeCell ref="DK51:DL51"/>
    <mergeCell ref="DK62:DL62"/>
    <mergeCell ref="DK73:DL73"/>
    <mergeCell ref="DG7:DH7"/>
    <mergeCell ref="DG51:DH51"/>
    <mergeCell ref="DG62:DH62"/>
    <mergeCell ref="DG73:DH73"/>
    <mergeCell ref="DE7:DF7"/>
    <mergeCell ref="DE51:DF51"/>
    <mergeCell ref="DE62:DF62"/>
    <mergeCell ref="DE73:DF73"/>
  </mergeCells>
  <phoneticPr fontId="7" type="noConversion"/>
  <pageMargins left="0.7" right="0.7" top="0.75" bottom="0.75" header="0.3" footer="0.3"/>
  <pageSetup paperSize="9" orientation="portrait" r:id="rId1"/>
  <ignoredErrors>
    <ignoredError sqref="C55 C58 D55:N55 D58:N58 AA55:AB55 AA58:AB58 AI55:AJ55 AI58:AJ58 AK55:AL58 AO55:AQ55 AO58:AT58 AR55 AT55 CD55 CD58 CF58 CF55 CE55:CE5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7B7E-B911-4CCB-8F89-444EE8127CA9}">
  <sheetPr>
    <tabColor theme="9" tint="0.39997558519241921"/>
  </sheetPr>
  <dimension ref="A1:H30"/>
  <sheetViews>
    <sheetView workbookViewId="0">
      <selection activeCell="A23" sqref="A23:A26"/>
    </sheetView>
  </sheetViews>
  <sheetFormatPr defaultRowHeight="15" x14ac:dyDescent="0.25"/>
  <cols>
    <col min="1" max="1" width="72" bestFit="1" customWidth="1"/>
    <col min="2" max="2" width="15" customWidth="1"/>
    <col min="3" max="3" width="8.7109375" customWidth="1"/>
    <col min="4" max="4" width="19.7109375" customWidth="1"/>
    <col min="5" max="5" width="8.7109375" customWidth="1"/>
    <col min="6" max="6" width="19.7109375" customWidth="1"/>
    <col min="7" max="7" width="8.7109375" customWidth="1"/>
    <col min="8" max="8" width="19.7109375" customWidth="1"/>
  </cols>
  <sheetData>
    <row r="1" spans="1:8" x14ac:dyDescent="0.25">
      <c r="A1" s="28"/>
    </row>
    <row r="2" spans="1:8" x14ac:dyDescent="0.25">
      <c r="A2" s="28"/>
    </row>
    <row r="3" spans="1:8" x14ac:dyDescent="0.25">
      <c r="A3" s="28"/>
    </row>
    <row r="4" spans="1:8" x14ac:dyDescent="0.25">
      <c r="A4" s="28"/>
    </row>
    <row r="5" spans="1:8" ht="21" customHeight="1" thickBot="1" x14ac:dyDescent="0.35">
      <c r="A5" s="29" t="s">
        <v>178</v>
      </c>
      <c r="B5" s="8"/>
      <c r="C5" s="8"/>
      <c r="D5" s="8"/>
      <c r="E5" s="8"/>
      <c r="F5" s="8"/>
      <c r="G5" s="8"/>
      <c r="H5" s="8"/>
    </row>
    <row r="6" spans="1:8" x14ac:dyDescent="0.25">
      <c r="A6" s="11"/>
      <c r="B6" s="11"/>
      <c r="C6" s="78" t="s">
        <v>184</v>
      </c>
      <c r="D6" s="79"/>
      <c r="E6" s="78" t="s">
        <v>179</v>
      </c>
      <c r="F6" s="79"/>
      <c r="G6" s="78" t="s">
        <v>180</v>
      </c>
      <c r="H6" s="79"/>
    </row>
    <row r="7" spans="1:8" x14ac:dyDescent="0.25">
      <c r="A7" s="74" t="s">
        <v>181</v>
      </c>
      <c r="B7" s="75" t="s">
        <v>182</v>
      </c>
      <c r="C7" s="80" t="s">
        <v>0</v>
      </c>
      <c r="D7" s="81" t="s">
        <v>40</v>
      </c>
      <c r="E7" s="80" t="s">
        <v>0</v>
      </c>
      <c r="F7" s="81" t="s">
        <v>40</v>
      </c>
      <c r="G7" s="80" t="s">
        <v>0</v>
      </c>
      <c r="H7" s="81" t="s">
        <v>40</v>
      </c>
    </row>
    <row r="8" spans="1:8" x14ac:dyDescent="0.25">
      <c r="A8" s="76" t="s">
        <v>29</v>
      </c>
      <c r="B8" s="75">
        <v>1</v>
      </c>
      <c r="C8" s="82">
        <v>403</v>
      </c>
      <c r="D8" s="83">
        <v>47408</v>
      </c>
      <c r="E8" s="84">
        <v>310</v>
      </c>
      <c r="F8" s="85">
        <v>31878</v>
      </c>
      <c r="G8" s="82">
        <v>303</v>
      </c>
      <c r="H8" s="83">
        <v>31258.799999999999</v>
      </c>
    </row>
    <row r="9" spans="1:8" x14ac:dyDescent="0.25">
      <c r="A9" s="76" t="s">
        <v>30</v>
      </c>
      <c r="B9" s="75">
        <v>2</v>
      </c>
      <c r="C9" s="86">
        <v>20</v>
      </c>
      <c r="D9" s="87">
        <v>53965</v>
      </c>
      <c r="E9" s="88">
        <v>16</v>
      </c>
      <c r="F9" s="89">
        <v>48037</v>
      </c>
      <c r="G9" s="86">
        <v>15</v>
      </c>
      <c r="H9" s="87">
        <v>47217</v>
      </c>
    </row>
    <row r="10" spans="1:8" x14ac:dyDescent="0.25">
      <c r="A10" s="76" t="s">
        <v>31</v>
      </c>
      <c r="B10" s="75">
        <v>3</v>
      </c>
      <c r="C10" s="82">
        <v>3</v>
      </c>
      <c r="D10" s="83">
        <v>2430</v>
      </c>
      <c r="E10" s="84">
        <v>2</v>
      </c>
      <c r="F10" s="85">
        <v>1880</v>
      </c>
      <c r="G10" s="82">
        <v>2</v>
      </c>
      <c r="H10" s="83">
        <v>1880</v>
      </c>
    </row>
    <row r="11" spans="1:8" x14ac:dyDescent="0.25">
      <c r="A11" s="76" t="s">
        <v>32</v>
      </c>
      <c r="B11" s="75">
        <v>4</v>
      </c>
      <c r="C11" s="86">
        <v>4</v>
      </c>
      <c r="D11" s="87">
        <v>14580</v>
      </c>
      <c r="E11" s="88">
        <v>5</v>
      </c>
      <c r="F11" s="89">
        <v>16480</v>
      </c>
      <c r="G11" s="86">
        <v>4</v>
      </c>
      <c r="H11" s="87">
        <v>9730</v>
      </c>
    </row>
    <row r="12" spans="1:8" x14ac:dyDescent="0.25">
      <c r="A12" s="76" t="s">
        <v>33</v>
      </c>
      <c r="B12" s="75">
        <v>8</v>
      </c>
      <c r="C12" s="82">
        <v>87</v>
      </c>
      <c r="D12" s="83">
        <v>1023</v>
      </c>
      <c r="E12" s="84">
        <v>24</v>
      </c>
      <c r="F12" s="85">
        <v>296</v>
      </c>
      <c r="G12" s="82">
        <v>15</v>
      </c>
      <c r="H12" s="83">
        <v>165.12</v>
      </c>
    </row>
    <row r="13" spans="1:8" x14ac:dyDescent="0.25">
      <c r="A13" s="76" t="s">
        <v>34</v>
      </c>
      <c r="B13" s="75">
        <v>9</v>
      </c>
      <c r="C13" s="86">
        <v>9</v>
      </c>
      <c r="D13" s="87">
        <v>679</v>
      </c>
      <c r="E13" s="88">
        <v>3</v>
      </c>
      <c r="F13" s="89">
        <v>217</v>
      </c>
      <c r="G13" s="86">
        <v>0</v>
      </c>
      <c r="H13" s="87">
        <v>0</v>
      </c>
    </row>
    <row r="14" spans="1:8" x14ac:dyDescent="0.25">
      <c r="A14" s="76" t="s">
        <v>35</v>
      </c>
      <c r="B14" s="75">
        <v>10</v>
      </c>
      <c r="C14" s="82">
        <v>12</v>
      </c>
      <c r="D14" s="83">
        <v>13089</v>
      </c>
      <c r="E14" s="84">
        <v>3</v>
      </c>
      <c r="F14" s="85">
        <v>669</v>
      </c>
      <c r="G14" s="82">
        <v>2</v>
      </c>
      <c r="H14" s="83">
        <v>548.5</v>
      </c>
    </row>
    <row r="15" spans="1:8" x14ac:dyDescent="0.25">
      <c r="A15" s="76" t="s">
        <v>43</v>
      </c>
      <c r="B15" s="75">
        <v>11</v>
      </c>
      <c r="C15" s="86">
        <v>1</v>
      </c>
      <c r="D15" s="87">
        <v>630</v>
      </c>
      <c r="E15" s="88">
        <v>0</v>
      </c>
      <c r="F15" s="89">
        <v>0</v>
      </c>
      <c r="G15" s="86">
        <v>0</v>
      </c>
      <c r="H15" s="87">
        <v>0</v>
      </c>
    </row>
    <row r="16" spans="1:8" x14ac:dyDescent="0.25">
      <c r="A16" s="76" t="s">
        <v>36</v>
      </c>
      <c r="B16" s="75">
        <v>12</v>
      </c>
      <c r="C16" s="82">
        <v>2</v>
      </c>
      <c r="D16" s="83">
        <v>599</v>
      </c>
      <c r="E16" s="84">
        <v>2</v>
      </c>
      <c r="F16" s="85">
        <v>599</v>
      </c>
      <c r="G16" s="82">
        <v>2</v>
      </c>
      <c r="H16" s="83">
        <v>599</v>
      </c>
    </row>
    <row r="17" spans="1:8" x14ac:dyDescent="0.25">
      <c r="A17" s="76" t="s">
        <v>183</v>
      </c>
      <c r="B17" s="75">
        <v>13</v>
      </c>
      <c r="C17" s="86">
        <v>1</v>
      </c>
      <c r="D17" s="87">
        <v>1688</v>
      </c>
      <c r="E17" s="88">
        <v>0</v>
      </c>
      <c r="F17" s="89">
        <v>0</v>
      </c>
      <c r="G17" s="86">
        <v>0</v>
      </c>
      <c r="H17" s="87">
        <v>0</v>
      </c>
    </row>
    <row r="18" spans="1:8" ht="15" customHeight="1" x14ac:dyDescent="0.25">
      <c r="A18" s="76" t="s">
        <v>37</v>
      </c>
      <c r="B18" s="75">
        <v>14</v>
      </c>
      <c r="C18" s="82">
        <v>9</v>
      </c>
      <c r="D18" s="83">
        <v>7197</v>
      </c>
      <c r="E18" s="84">
        <v>3</v>
      </c>
      <c r="F18" s="85">
        <v>2645</v>
      </c>
      <c r="G18" s="82">
        <v>2</v>
      </c>
      <c r="H18" s="83">
        <v>1995</v>
      </c>
    </row>
    <row r="19" spans="1:8" x14ac:dyDescent="0.25">
      <c r="A19" s="76" t="s">
        <v>38</v>
      </c>
      <c r="B19" s="75">
        <v>15</v>
      </c>
      <c r="C19" s="86">
        <v>13</v>
      </c>
      <c r="D19" s="87">
        <v>65959</v>
      </c>
      <c r="E19" s="88">
        <v>4</v>
      </c>
      <c r="F19" s="89">
        <v>29900</v>
      </c>
      <c r="G19" s="86">
        <v>4</v>
      </c>
      <c r="H19" s="87">
        <v>29900</v>
      </c>
    </row>
    <row r="20" spans="1:8" x14ac:dyDescent="0.25">
      <c r="A20" s="76" t="s">
        <v>39</v>
      </c>
      <c r="B20" s="75">
        <v>16</v>
      </c>
      <c r="C20" s="82">
        <v>4</v>
      </c>
      <c r="D20" s="83">
        <v>2039</v>
      </c>
      <c r="E20" s="84">
        <v>2</v>
      </c>
      <c r="F20" s="85">
        <v>1003</v>
      </c>
      <c r="G20" s="82">
        <v>2</v>
      </c>
      <c r="H20" s="83">
        <v>1003</v>
      </c>
    </row>
    <row r="21" spans="1:8" ht="20.25" customHeight="1" thickBot="1" x14ac:dyDescent="0.3">
      <c r="A21" s="74" t="s">
        <v>26</v>
      </c>
      <c r="B21" s="77"/>
      <c r="C21" s="90">
        <v>568</v>
      </c>
      <c r="D21" s="91">
        <v>211286</v>
      </c>
      <c r="E21" s="92">
        <v>374</v>
      </c>
      <c r="F21" s="93">
        <v>133603</v>
      </c>
      <c r="G21" s="90">
        <v>351</v>
      </c>
      <c r="H21" s="91">
        <v>124296.42</v>
      </c>
    </row>
    <row r="23" spans="1:8" x14ac:dyDescent="0.25">
      <c r="A23" s="72" t="s">
        <v>185</v>
      </c>
      <c r="B23" s="8"/>
      <c r="C23" s="8"/>
      <c r="D23" s="8"/>
      <c r="E23" s="8"/>
      <c r="F23" s="8"/>
      <c r="G23" s="8"/>
      <c r="H23" s="8"/>
    </row>
    <row r="24" spans="1:8" x14ac:dyDescent="0.25">
      <c r="A24" s="70" t="s">
        <v>186</v>
      </c>
      <c r="B24" s="8"/>
      <c r="C24" s="8"/>
      <c r="D24" s="8"/>
      <c r="E24" s="8"/>
      <c r="F24" s="8"/>
      <c r="G24" s="8"/>
      <c r="H24" s="8"/>
    </row>
    <row r="25" spans="1:8" x14ac:dyDescent="0.25">
      <c r="A25" s="70" t="s">
        <v>187</v>
      </c>
      <c r="B25" s="8"/>
      <c r="C25" s="8"/>
      <c r="D25" s="8"/>
      <c r="E25" s="8"/>
      <c r="F25" s="8"/>
      <c r="G25" s="8"/>
      <c r="H25" s="8"/>
    </row>
    <row r="26" spans="1:8" x14ac:dyDescent="0.25">
      <c r="A26" s="70" t="s">
        <v>188</v>
      </c>
      <c r="B26" s="8"/>
      <c r="C26" s="8"/>
      <c r="D26" s="8"/>
      <c r="E26" s="8"/>
      <c r="F26" s="8"/>
      <c r="G26" s="8"/>
      <c r="H26" s="8"/>
    </row>
    <row r="27" spans="1:8" x14ac:dyDescent="0.25">
      <c r="A27" s="8"/>
      <c r="B27" s="8"/>
      <c r="C27" s="8"/>
      <c r="D27" s="8"/>
      <c r="E27" s="8"/>
      <c r="F27" s="8"/>
      <c r="G27" s="8"/>
      <c r="H27" s="8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8"/>
      <c r="B29" s="8"/>
      <c r="C29" s="8"/>
      <c r="D29" s="8"/>
      <c r="E29" s="8"/>
      <c r="F29" s="8"/>
      <c r="G29" s="8"/>
      <c r="H29" s="8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</sheetData>
  <mergeCells count="4">
    <mergeCell ref="E6:F6"/>
    <mergeCell ref="G6:H6"/>
    <mergeCell ref="C6:D6"/>
    <mergeCell ref="A1:A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7732-AD4C-470E-9B02-4461D81D8771}">
  <sheetPr>
    <pageSetUpPr fitToPage="1"/>
  </sheetPr>
  <dimension ref="A1:C84"/>
  <sheetViews>
    <sheetView zoomScale="85" zoomScaleNormal="85" workbookViewId="0">
      <selection activeCell="H20" sqref="H20"/>
    </sheetView>
  </sheetViews>
  <sheetFormatPr defaultRowHeight="12.75" x14ac:dyDescent="0.2"/>
  <cols>
    <col min="1" max="1" width="57.42578125" style="1" bestFit="1" customWidth="1"/>
    <col min="2" max="2" width="43.28515625" style="1" bestFit="1" customWidth="1"/>
    <col min="3" max="3" width="10.5703125" style="1" customWidth="1"/>
    <col min="4" max="4" width="19.85546875" style="1" bestFit="1" customWidth="1"/>
    <col min="5" max="16384" width="9.140625" style="1"/>
  </cols>
  <sheetData>
    <row r="1" spans="1:3" x14ac:dyDescent="0.2">
      <c r="A1" s="94"/>
    </row>
    <row r="2" spans="1:3" x14ac:dyDescent="0.2">
      <c r="A2" s="94"/>
    </row>
    <row r="3" spans="1:3" x14ac:dyDescent="0.2">
      <c r="A3" s="94"/>
    </row>
    <row r="4" spans="1:3" x14ac:dyDescent="0.2">
      <c r="A4" s="94"/>
    </row>
    <row r="6" spans="1:3" ht="18.75" x14ac:dyDescent="0.2">
      <c r="A6" s="95" t="s">
        <v>50</v>
      </c>
    </row>
    <row r="8" spans="1:3" ht="15" x14ac:dyDescent="0.25">
      <c r="A8" s="96"/>
      <c r="B8" s="97"/>
      <c r="C8" s="98" t="s">
        <v>51</v>
      </c>
    </row>
    <row r="9" spans="1:3" ht="15" x14ac:dyDescent="0.25">
      <c r="A9" s="99" t="s">
        <v>52</v>
      </c>
      <c r="B9" s="100" t="s">
        <v>53</v>
      </c>
      <c r="C9" s="101" t="s">
        <v>54</v>
      </c>
    </row>
    <row r="10" spans="1:3" ht="15" x14ac:dyDescent="0.25">
      <c r="A10" s="102"/>
      <c r="B10" s="103" t="s">
        <v>55</v>
      </c>
      <c r="C10" s="101" t="s">
        <v>56</v>
      </c>
    </row>
    <row r="11" spans="1:3" ht="15" x14ac:dyDescent="0.25">
      <c r="A11" s="102"/>
      <c r="B11" s="103" t="s">
        <v>57</v>
      </c>
      <c r="C11" s="101" t="s">
        <v>58</v>
      </c>
    </row>
    <row r="12" spans="1:3" ht="15" x14ac:dyDescent="0.25">
      <c r="A12" s="102"/>
      <c r="B12" s="103" t="s">
        <v>59</v>
      </c>
      <c r="C12" s="101" t="s">
        <v>60</v>
      </c>
    </row>
    <row r="13" spans="1:3" ht="15" x14ac:dyDescent="0.25">
      <c r="A13" s="104" t="s">
        <v>61</v>
      </c>
      <c r="B13" s="105" t="s">
        <v>53</v>
      </c>
      <c r="C13" s="106" t="s">
        <v>62</v>
      </c>
    </row>
    <row r="14" spans="1:3" ht="15" x14ac:dyDescent="0.25">
      <c r="A14" s="107"/>
      <c r="B14" s="105" t="s">
        <v>55</v>
      </c>
      <c r="C14" s="106" t="s">
        <v>63</v>
      </c>
    </row>
    <row r="15" spans="1:3" ht="15" x14ac:dyDescent="0.25">
      <c r="A15" s="107"/>
      <c r="B15" s="105" t="s">
        <v>57</v>
      </c>
      <c r="C15" s="106" t="s">
        <v>64</v>
      </c>
    </row>
    <row r="16" spans="1:3" ht="15" x14ac:dyDescent="0.25">
      <c r="A16" s="107"/>
      <c r="B16" s="105" t="s">
        <v>59</v>
      </c>
      <c r="C16" s="106" t="s">
        <v>65</v>
      </c>
    </row>
    <row r="17" spans="1:3" ht="15" x14ac:dyDescent="0.25">
      <c r="A17" s="108" t="s">
        <v>66</v>
      </c>
      <c r="B17" s="103" t="s">
        <v>53</v>
      </c>
      <c r="C17" s="101" t="s">
        <v>67</v>
      </c>
    </row>
    <row r="18" spans="1:3" ht="15" x14ac:dyDescent="0.25">
      <c r="A18" s="102"/>
      <c r="B18" s="103" t="s">
        <v>55</v>
      </c>
      <c r="C18" s="101" t="s">
        <v>68</v>
      </c>
    </row>
    <row r="19" spans="1:3" ht="15" x14ac:dyDescent="0.25">
      <c r="A19" s="102"/>
      <c r="B19" s="103" t="s">
        <v>57</v>
      </c>
      <c r="C19" s="101" t="s">
        <v>69</v>
      </c>
    </row>
    <row r="20" spans="1:3" ht="15" x14ac:dyDescent="0.25">
      <c r="A20" s="102"/>
      <c r="B20" s="103" t="s">
        <v>59</v>
      </c>
      <c r="C20" s="101" t="s">
        <v>70</v>
      </c>
    </row>
    <row r="21" spans="1:3" ht="15" x14ac:dyDescent="0.25">
      <c r="A21" s="104" t="s">
        <v>71</v>
      </c>
      <c r="B21" s="105" t="s">
        <v>53</v>
      </c>
      <c r="C21" s="106" t="s">
        <v>72</v>
      </c>
    </row>
    <row r="22" spans="1:3" ht="15" x14ac:dyDescent="0.25">
      <c r="A22" s="107"/>
      <c r="B22" s="105" t="s">
        <v>55</v>
      </c>
      <c r="C22" s="106" t="s">
        <v>73</v>
      </c>
    </row>
    <row r="23" spans="1:3" ht="15" x14ac:dyDescent="0.25">
      <c r="A23" s="107"/>
      <c r="B23" s="105" t="s">
        <v>57</v>
      </c>
      <c r="C23" s="106" t="s">
        <v>74</v>
      </c>
    </row>
    <row r="24" spans="1:3" ht="15" x14ac:dyDescent="0.25">
      <c r="A24" s="107"/>
      <c r="B24" s="105" t="s">
        <v>59</v>
      </c>
      <c r="C24" s="106" t="s">
        <v>75</v>
      </c>
    </row>
    <row r="25" spans="1:3" ht="15" x14ac:dyDescent="0.25">
      <c r="A25" s="108" t="s">
        <v>76</v>
      </c>
      <c r="B25" s="103" t="s">
        <v>53</v>
      </c>
      <c r="C25" s="101" t="s">
        <v>77</v>
      </c>
    </row>
    <row r="26" spans="1:3" ht="15" x14ac:dyDescent="0.25">
      <c r="A26" s="102"/>
      <c r="B26" s="103" t="s">
        <v>55</v>
      </c>
      <c r="C26" s="101" t="s">
        <v>78</v>
      </c>
    </row>
    <row r="27" spans="1:3" ht="15" x14ac:dyDescent="0.25">
      <c r="A27" s="102"/>
      <c r="B27" s="103" t="s">
        <v>57</v>
      </c>
      <c r="C27" s="101" t="s">
        <v>79</v>
      </c>
    </row>
    <row r="28" spans="1:3" ht="15" x14ac:dyDescent="0.25">
      <c r="A28" s="102"/>
      <c r="B28" s="103" t="s">
        <v>59</v>
      </c>
      <c r="C28" s="101" t="s">
        <v>80</v>
      </c>
    </row>
    <row r="29" spans="1:3" ht="15" x14ac:dyDescent="0.25">
      <c r="A29" s="104" t="s">
        <v>81</v>
      </c>
      <c r="B29" s="105" t="s">
        <v>53</v>
      </c>
      <c r="C29" s="106" t="s">
        <v>82</v>
      </c>
    </row>
    <row r="30" spans="1:3" ht="15" x14ac:dyDescent="0.25">
      <c r="A30" s="107"/>
      <c r="B30" s="105" t="s">
        <v>55</v>
      </c>
      <c r="C30" s="106" t="s">
        <v>83</v>
      </c>
    </row>
    <row r="31" spans="1:3" ht="15" x14ac:dyDescent="0.25">
      <c r="A31" s="107"/>
      <c r="B31" s="105" t="s">
        <v>57</v>
      </c>
      <c r="C31" s="106" t="s">
        <v>84</v>
      </c>
    </row>
    <row r="32" spans="1:3" ht="15" x14ac:dyDescent="0.25">
      <c r="A32" s="107"/>
      <c r="B32" s="105" t="s">
        <v>59</v>
      </c>
      <c r="C32" s="106" t="s">
        <v>85</v>
      </c>
    </row>
    <row r="33" spans="1:3" ht="15" x14ac:dyDescent="0.25">
      <c r="A33" s="108" t="s">
        <v>86</v>
      </c>
      <c r="B33" s="103" t="s">
        <v>53</v>
      </c>
      <c r="C33" s="101" t="s">
        <v>87</v>
      </c>
    </row>
    <row r="34" spans="1:3" ht="15" x14ac:dyDescent="0.25">
      <c r="A34" s="102"/>
      <c r="B34" s="103" t="s">
        <v>55</v>
      </c>
      <c r="C34" s="101" t="s">
        <v>88</v>
      </c>
    </row>
    <row r="35" spans="1:3" ht="15" x14ac:dyDescent="0.25">
      <c r="A35" s="102"/>
      <c r="B35" s="103" t="s">
        <v>57</v>
      </c>
      <c r="C35" s="101" t="s">
        <v>89</v>
      </c>
    </row>
    <row r="36" spans="1:3" ht="15" x14ac:dyDescent="0.25">
      <c r="A36" s="102"/>
      <c r="B36" s="103" t="s">
        <v>59</v>
      </c>
      <c r="C36" s="101" t="s">
        <v>90</v>
      </c>
    </row>
    <row r="37" spans="1:3" ht="15" x14ac:dyDescent="0.25">
      <c r="A37" s="104" t="s">
        <v>91</v>
      </c>
      <c r="B37" s="105" t="s">
        <v>53</v>
      </c>
      <c r="C37" s="106" t="s">
        <v>92</v>
      </c>
    </row>
    <row r="38" spans="1:3" ht="15" x14ac:dyDescent="0.25">
      <c r="A38" s="107"/>
      <c r="B38" s="105" t="s">
        <v>55</v>
      </c>
      <c r="C38" s="106" t="s">
        <v>93</v>
      </c>
    </row>
    <row r="39" spans="1:3" ht="15" x14ac:dyDescent="0.25">
      <c r="A39" s="107"/>
      <c r="B39" s="105" t="s">
        <v>57</v>
      </c>
      <c r="C39" s="106" t="s">
        <v>94</v>
      </c>
    </row>
    <row r="40" spans="1:3" ht="15" x14ac:dyDescent="0.25">
      <c r="A40" s="107"/>
      <c r="B40" s="105" t="s">
        <v>59</v>
      </c>
      <c r="C40" s="106" t="s">
        <v>95</v>
      </c>
    </row>
    <row r="41" spans="1:3" ht="15" x14ac:dyDescent="0.25">
      <c r="A41" s="108" t="s">
        <v>96</v>
      </c>
      <c r="B41" s="103" t="s">
        <v>53</v>
      </c>
      <c r="C41" s="101" t="s">
        <v>97</v>
      </c>
    </row>
    <row r="42" spans="1:3" ht="15" x14ac:dyDescent="0.25">
      <c r="A42" s="102"/>
      <c r="B42" s="103" t="s">
        <v>55</v>
      </c>
      <c r="C42" s="101" t="s">
        <v>98</v>
      </c>
    </row>
    <row r="43" spans="1:3" ht="15" x14ac:dyDescent="0.25">
      <c r="A43" s="102"/>
      <c r="B43" s="103" t="s">
        <v>57</v>
      </c>
      <c r="C43" s="101" t="s">
        <v>99</v>
      </c>
    </row>
    <row r="44" spans="1:3" ht="15" x14ac:dyDescent="0.25">
      <c r="A44" s="102"/>
      <c r="B44" s="103" t="s">
        <v>59</v>
      </c>
      <c r="C44" s="101" t="s">
        <v>100</v>
      </c>
    </row>
    <row r="45" spans="1:3" ht="15" x14ac:dyDescent="0.25">
      <c r="A45" s="104" t="s">
        <v>101</v>
      </c>
      <c r="B45" s="105" t="s">
        <v>53</v>
      </c>
      <c r="C45" s="106" t="s">
        <v>102</v>
      </c>
    </row>
    <row r="46" spans="1:3" ht="15" x14ac:dyDescent="0.25">
      <c r="A46" s="107"/>
      <c r="B46" s="105" t="s">
        <v>55</v>
      </c>
      <c r="C46" s="106" t="s">
        <v>103</v>
      </c>
    </row>
    <row r="47" spans="1:3" ht="15" x14ac:dyDescent="0.25">
      <c r="A47" s="107"/>
      <c r="B47" s="105" t="s">
        <v>57</v>
      </c>
      <c r="C47" s="106" t="s">
        <v>104</v>
      </c>
    </row>
    <row r="48" spans="1:3" ht="15" x14ac:dyDescent="0.25">
      <c r="A48" s="107"/>
      <c r="B48" s="105" t="s">
        <v>59</v>
      </c>
      <c r="C48" s="106" t="s">
        <v>105</v>
      </c>
    </row>
    <row r="49" spans="1:3" ht="15" x14ac:dyDescent="0.25">
      <c r="A49" s="108" t="s">
        <v>106</v>
      </c>
      <c r="B49" s="103" t="s">
        <v>53</v>
      </c>
      <c r="C49" s="101" t="s">
        <v>107</v>
      </c>
    </row>
    <row r="50" spans="1:3" ht="15" x14ac:dyDescent="0.25">
      <c r="A50" s="102"/>
      <c r="B50" s="103" t="s">
        <v>55</v>
      </c>
      <c r="C50" s="101" t="s">
        <v>108</v>
      </c>
    </row>
    <row r="51" spans="1:3" ht="15" x14ac:dyDescent="0.25">
      <c r="A51" s="102"/>
      <c r="B51" s="103" t="s">
        <v>57</v>
      </c>
      <c r="C51" s="101" t="s">
        <v>109</v>
      </c>
    </row>
    <row r="52" spans="1:3" ht="15" x14ac:dyDescent="0.25">
      <c r="A52" s="102"/>
      <c r="B52" s="103" t="s">
        <v>59</v>
      </c>
      <c r="C52" s="101" t="s">
        <v>110</v>
      </c>
    </row>
    <row r="53" spans="1:3" ht="15" x14ac:dyDescent="0.25">
      <c r="A53" s="104" t="s">
        <v>111</v>
      </c>
      <c r="B53" s="105" t="s">
        <v>53</v>
      </c>
      <c r="C53" s="106" t="s">
        <v>112</v>
      </c>
    </row>
    <row r="54" spans="1:3" ht="15" x14ac:dyDescent="0.25">
      <c r="A54" s="107"/>
      <c r="B54" s="105" t="s">
        <v>55</v>
      </c>
      <c r="C54" s="106" t="s">
        <v>113</v>
      </c>
    </row>
    <row r="55" spans="1:3" ht="15" x14ac:dyDescent="0.25">
      <c r="A55" s="107"/>
      <c r="B55" s="105" t="s">
        <v>57</v>
      </c>
      <c r="C55" s="106" t="s">
        <v>114</v>
      </c>
    </row>
    <row r="56" spans="1:3" ht="15" x14ac:dyDescent="0.25">
      <c r="A56" s="107"/>
      <c r="B56" s="105" t="s">
        <v>59</v>
      </c>
      <c r="C56" s="106" t="s">
        <v>115</v>
      </c>
    </row>
    <row r="57" spans="1:3" ht="15" x14ac:dyDescent="0.25">
      <c r="A57" s="108" t="s">
        <v>116</v>
      </c>
      <c r="B57" s="103" t="s">
        <v>53</v>
      </c>
      <c r="C57" s="101" t="s">
        <v>117</v>
      </c>
    </row>
    <row r="58" spans="1:3" ht="15" x14ac:dyDescent="0.25">
      <c r="A58" s="102"/>
      <c r="B58" s="103" t="s">
        <v>55</v>
      </c>
      <c r="C58" s="101" t="s">
        <v>118</v>
      </c>
    </row>
    <row r="59" spans="1:3" ht="15" x14ac:dyDescent="0.25">
      <c r="A59" s="102"/>
      <c r="B59" s="103" t="s">
        <v>57</v>
      </c>
      <c r="C59" s="101" t="s">
        <v>119</v>
      </c>
    </row>
    <row r="60" spans="1:3" ht="15" x14ac:dyDescent="0.25">
      <c r="A60" s="102"/>
      <c r="B60" s="103" t="s">
        <v>59</v>
      </c>
      <c r="C60" s="101" t="s">
        <v>120</v>
      </c>
    </row>
    <row r="61" spans="1:3" ht="12.75" customHeight="1" x14ac:dyDescent="0.25">
      <c r="A61" s="104" t="s">
        <v>121</v>
      </c>
      <c r="B61" s="105" t="s">
        <v>53</v>
      </c>
      <c r="C61" s="106" t="s">
        <v>122</v>
      </c>
    </row>
    <row r="62" spans="1:3" ht="15" x14ac:dyDescent="0.25">
      <c r="A62" s="104"/>
      <c r="B62" s="105" t="s">
        <v>55</v>
      </c>
      <c r="C62" s="106" t="s">
        <v>123</v>
      </c>
    </row>
    <row r="63" spans="1:3" ht="15" x14ac:dyDescent="0.25">
      <c r="A63" s="104"/>
      <c r="B63" s="105" t="s">
        <v>124</v>
      </c>
      <c r="C63" s="106" t="s">
        <v>125</v>
      </c>
    </row>
    <row r="64" spans="1:3" ht="15" x14ac:dyDescent="0.25">
      <c r="A64" s="104"/>
      <c r="B64" s="105" t="s">
        <v>126</v>
      </c>
      <c r="C64" s="106" t="s">
        <v>127</v>
      </c>
    </row>
    <row r="65" spans="1:3" ht="15" x14ac:dyDescent="0.25">
      <c r="A65" s="104"/>
      <c r="B65" s="105" t="s">
        <v>128</v>
      </c>
      <c r="C65" s="106" t="s">
        <v>129</v>
      </c>
    </row>
    <row r="66" spans="1:3" ht="15" x14ac:dyDescent="0.25">
      <c r="A66" s="104"/>
      <c r="B66" s="105" t="s">
        <v>130</v>
      </c>
      <c r="C66" s="106" t="s">
        <v>131</v>
      </c>
    </row>
    <row r="67" spans="1:3" ht="12.75" customHeight="1" x14ac:dyDescent="0.25">
      <c r="A67" s="108" t="s">
        <v>132</v>
      </c>
      <c r="B67" s="103" t="s">
        <v>53</v>
      </c>
      <c r="C67" s="101" t="s">
        <v>133</v>
      </c>
    </row>
    <row r="68" spans="1:3" ht="15" x14ac:dyDescent="0.25">
      <c r="A68" s="108"/>
      <c r="B68" s="103" t="s">
        <v>55</v>
      </c>
      <c r="C68" s="101" t="s">
        <v>134</v>
      </c>
    </row>
    <row r="69" spans="1:3" ht="15" x14ac:dyDescent="0.25">
      <c r="A69" s="108"/>
      <c r="B69" s="103" t="s">
        <v>124</v>
      </c>
      <c r="C69" s="101" t="s">
        <v>135</v>
      </c>
    </row>
    <row r="70" spans="1:3" ht="15" x14ac:dyDescent="0.25">
      <c r="A70" s="108"/>
      <c r="B70" s="103" t="s">
        <v>126</v>
      </c>
      <c r="C70" s="101" t="s">
        <v>136</v>
      </c>
    </row>
    <row r="71" spans="1:3" ht="15" x14ac:dyDescent="0.25">
      <c r="A71" s="108"/>
      <c r="B71" s="103" t="s">
        <v>128</v>
      </c>
      <c r="C71" s="101" t="s">
        <v>137</v>
      </c>
    </row>
    <row r="72" spans="1:3" ht="15" x14ac:dyDescent="0.25">
      <c r="A72" s="108"/>
      <c r="B72" s="103" t="s">
        <v>130</v>
      </c>
      <c r="C72" s="101" t="s">
        <v>138</v>
      </c>
    </row>
    <row r="73" spans="1:3" ht="12.75" customHeight="1" x14ac:dyDescent="0.25">
      <c r="A73" s="104" t="s">
        <v>139</v>
      </c>
      <c r="B73" s="105" t="s">
        <v>53</v>
      </c>
      <c r="C73" s="106" t="s">
        <v>140</v>
      </c>
    </row>
    <row r="74" spans="1:3" ht="15" x14ac:dyDescent="0.25">
      <c r="A74" s="104"/>
      <c r="B74" s="105" t="s">
        <v>55</v>
      </c>
      <c r="C74" s="106" t="s">
        <v>141</v>
      </c>
    </row>
    <row r="75" spans="1:3" ht="15" x14ac:dyDescent="0.25">
      <c r="A75" s="104"/>
      <c r="B75" s="105" t="s">
        <v>124</v>
      </c>
      <c r="C75" s="106" t="s">
        <v>142</v>
      </c>
    </row>
    <row r="76" spans="1:3" ht="15" x14ac:dyDescent="0.25">
      <c r="A76" s="104"/>
      <c r="B76" s="105" t="s">
        <v>126</v>
      </c>
      <c r="C76" s="106" t="s">
        <v>143</v>
      </c>
    </row>
    <row r="77" spans="1:3" ht="15" x14ac:dyDescent="0.25">
      <c r="A77" s="104"/>
      <c r="B77" s="105" t="s">
        <v>128</v>
      </c>
      <c r="C77" s="106" t="s">
        <v>144</v>
      </c>
    </row>
    <row r="78" spans="1:3" ht="15" x14ac:dyDescent="0.25">
      <c r="A78" s="104"/>
      <c r="B78" s="105" t="s">
        <v>130</v>
      </c>
      <c r="C78" s="106" t="s">
        <v>145</v>
      </c>
    </row>
    <row r="79" spans="1:3" ht="12.75" customHeight="1" x14ac:dyDescent="0.25">
      <c r="A79" s="108" t="s">
        <v>146</v>
      </c>
      <c r="B79" s="103" t="s">
        <v>53</v>
      </c>
      <c r="C79" s="101" t="s">
        <v>147</v>
      </c>
    </row>
    <row r="80" spans="1:3" ht="15" x14ac:dyDescent="0.25">
      <c r="A80" s="108"/>
      <c r="B80" s="103" t="s">
        <v>55</v>
      </c>
      <c r="C80" s="101" t="s">
        <v>148</v>
      </c>
    </row>
    <row r="81" spans="1:3" ht="15" x14ac:dyDescent="0.25">
      <c r="A81" s="108"/>
      <c r="B81" s="103" t="s">
        <v>124</v>
      </c>
      <c r="C81" s="101" t="s">
        <v>149</v>
      </c>
    </row>
    <row r="82" spans="1:3" ht="15" x14ac:dyDescent="0.25">
      <c r="A82" s="108"/>
      <c r="B82" s="103" t="s">
        <v>126</v>
      </c>
      <c r="C82" s="101" t="s">
        <v>150</v>
      </c>
    </row>
    <row r="83" spans="1:3" ht="15" x14ac:dyDescent="0.25">
      <c r="A83" s="108"/>
      <c r="B83" s="103" t="s">
        <v>128</v>
      </c>
      <c r="C83" s="101" t="s">
        <v>151</v>
      </c>
    </row>
    <row r="84" spans="1:3" ht="15" x14ac:dyDescent="0.25">
      <c r="A84" s="108"/>
      <c r="B84" s="103" t="s">
        <v>130</v>
      </c>
      <c r="C84" s="101" t="s">
        <v>152</v>
      </c>
    </row>
  </sheetData>
  <mergeCells count="18">
    <mergeCell ref="A1:A4"/>
    <mergeCell ref="A53:A56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7:A60"/>
    <mergeCell ref="A61:A66"/>
    <mergeCell ref="A67:A72"/>
    <mergeCell ref="A73:A78"/>
    <mergeCell ref="A79:A8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9A0C-73CA-4442-9033-AF62C0EB9F64}">
  <dimension ref="A1:C26"/>
  <sheetViews>
    <sheetView workbookViewId="0">
      <selection activeCell="G18" sqref="G18"/>
    </sheetView>
  </sheetViews>
  <sheetFormatPr defaultRowHeight="12.75" x14ac:dyDescent="0.2"/>
  <cols>
    <col min="1" max="2" width="27.140625" style="3" customWidth="1"/>
    <col min="3" max="3" width="25.7109375" style="3" customWidth="1"/>
    <col min="4" max="16384" width="9.140625" style="3"/>
  </cols>
  <sheetData>
    <row r="1" spans="1:3" x14ac:dyDescent="0.2">
      <c r="A1" s="109"/>
      <c r="B1" s="109"/>
    </row>
    <row r="2" spans="1:3" x14ac:dyDescent="0.2">
      <c r="A2" s="109"/>
      <c r="B2" s="109"/>
    </row>
    <row r="3" spans="1:3" x14ac:dyDescent="0.2">
      <c r="A3" s="109"/>
      <c r="B3" s="109"/>
    </row>
    <row r="4" spans="1:3" x14ac:dyDescent="0.2">
      <c r="A4" s="109"/>
      <c r="B4" s="109"/>
    </row>
    <row r="5" spans="1:3" ht="18.75" x14ac:dyDescent="0.2">
      <c r="A5" s="95" t="s">
        <v>153</v>
      </c>
      <c r="B5" s="110"/>
      <c r="C5" s="2"/>
    </row>
    <row r="6" spans="1:3" ht="13.5" thickBot="1" x14ac:dyDescent="0.25">
      <c r="A6" s="4"/>
      <c r="B6" s="4"/>
      <c r="C6" s="4"/>
    </row>
    <row r="7" spans="1:3" ht="12.75" customHeight="1" x14ac:dyDescent="0.2">
      <c r="A7" s="111" t="s">
        <v>154</v>
      </c>
      <c r="B7" s="112" t="s">
        <v>155</v>
      </c>
      <c r="C7" s="113" t="s">
        <v>156</v>
      </c>
    </row>
    <row r="8" spans="1:3" x14ac:dyDescent="0.2">
      <c r="A8" s="114"/>
      <c r="B8" s="115"/>
      <c r="C8" s="116"/>
    </row>
    <row r="9" spans="1:3" ht="13.5" thickBot="1" x14ac:dyDescent="0.25">
      <c r="A9" s="117"/>
      <c r="B9" s="118"/>
      <c r="C9" s="119"/>
    </row>
    <row r="10" spans="1:3" ht="15" x14ac:dyDescent="0.2">
      <c r="A10" s="120" t="s">
        <v>157</v>
      </c>
      <c r="B10" s="121">
        <v>1</v>
      </c>
      <c r="C10" s="122" t="s">
        <v>158</v>
      </c>
    </row>
    <row r="11" spans="1:3" ht="15.75" thickBot="1" x14ac:dyDescent="0.25">
      <c r="A11" s="123"/>
      <c r="B11" s="124">
        <v>2</v>
      </c>
      <c r="C11" s="125" t="s">
        <v>159</v>
      </c>
    </row>
    <row r="12" spans="1:3" ht="15" x14ac:dyDescent="0.2">
      <c r="A12" s="126" t="s">
        <v>160</v>
      </c>
      <c r="B12" s="127">
        <v>3</v>
      </c>
      <c r="C12" s="128" t="s">
        <v>158</v>
      </c>
    </row>
    <row r="13" spans="1:3" ht="15.75" thickBot="1" x14ac:dyDescent="0.25">
      <c r="A13" s="129"/>
      <c r="B13" s="130">
        <v>4</v>
      </c>
      <c r="C13" s="131" t="s">
        <v>161</v>
      </c>
    </row>
    <row r="14" spans="1:3" ht="15" x14ac:dyDescent="0.2">
      <c r="A14" s="120" t="s">
        <v>162</v>
      </c>
      <c r="B14" s="121">
        <v>5</v>
      </c>
      <c r="C14" s="122" t="s">
        <v>158</v>
      </c>
    </row>
    <row r="15" spans="1:3" ht="15.75" thickBot="1" x14ac:dyDescent="0.25">
      <c r="A15" s="123"/>
      <c r="B15" s="124">
        <v>6</v>
      </c>
      <c r="C15" s="125" t="s">
        <v>161</v>
      </c>
    </row>
    <row r="16" spans="1:3" ht="15.75" thickBot="1" x14ac:dyDescent="0.25">
      <c r="A16" s="132" t="s">
        <v>163</v>
      </c>
      <c r="B16" s="133">
        <v>7</v>
      </c>
      <c r="C16" s="134" t="s">
        <v>164</v>
      </c>
    </row>
    <row r="17" spans="1:3" ht="15" x14ac:dyDescent="0.2">
      <c r="A17" s="120" t="s">
        <v>165</v>
      </c>
      <c r="B17" s="121">
        <v>8</v>
      </c>
      <c r="C17" s="122" t="s">
        <v>166</v>
      </c>
    </row>
    <row r="18" spans="1:3" ht="15.75" thickBot="1" x14ac:dyDescent="0.25">
      <c r="A18" s="123"/>
      <c r="B18" s="124">
        <v>9</v>
      </c>
      <c r="C18" s="125" t="s">
        <v>167</v>
      </c>
    </row>
    <row r="19" spans="1:3" ht="15.75" thickBot="1" x14ac:dyDescent="0.25">
      <c r="A19" s="132" t="s">
        <v>42</v>
      </c>
      <c r="B19" s="133">
        <v>10</v>
      </c>
      <c r="C19" s="134" t="s">
        <v>164</v>
      </c>
    </row>
    <row r="20" spans="1:3" ht="15.75" thickBot="1" x14ac:dyDescent="0.25">
      <c r="A20" s="135" t="s">
        <v>43</v>
      </c>
      <c r="B20" s="136">
        <v>11</v>
      </c>
      <c r="C20" s="137" t="s">
        <v>164</v>
      </c>
    </row>
    <row r="21" spans="1:3" ht="15" x14ac:dyDescent="0.2">
      <c r="A21" s="138" t="s">
        <v>168</v>
      </c>
      <c r="B21" s="127">
        <v>12</v>
      </c>
      <c r="C21" s="128" t="s">
        <v>158</v>
      </c>
    </row>
    <row r="22" spans="1:3" ht="15.75" thickBot="1" x14ac:dyDescent="0.25">
      <c r="A22" s="139"/>
      <c r="B22" s="130">
        <v>13</v>
      </c>
      <c r="C22" s="131" t="s">
        <v>159</v>
      </c>
    </row>
    <row r="23" spans="1:3" ht="15" x14ac:dyDescent="0.2">
      <c r="A23" s="140" t="s">
        <v>169</v>
      </c>
      <c r="B23" s="121">
        <v>14</v>
      </c>
      <c r="C23" s="122" t="s">
        <v>158</v>
      </c>
    </row>
    <row r="24" spans="1:3" ht="15.75" thickBot="1" x14ac:dyDescent="0.25">
      <c r="A24" s="141"/>
      <c r="B24" s="124">
        <v>15</v>
      </c>
      <c r="C24" s="125" t="s">
        <v>159</v>
      </c>
    </row>
    <row r="25" spans="1:3" ht="15.75" thickBot="1" x14ac:dyDescent="0.25">
      <c r="A25" s="132" t="s">
        <v>170</v>
      </c>
      <c r="B25" s="133">
        <v>16</v>
      </c>
      <c r="C25" s="134" t="s">
        <v>158</v>
      </c>
    </row>
    <row r="26" spans="1:3" ht="15.75" thickBot="1" x14ac:dyDescent="0.25">
      <c r="A26" s="142" t="s">
        <v>171</v>
      </c>
      <c r="B26" s="143">
        <v>17</v>
      </c>
      <c r="C26" s="144" t="s">
        <v>161</v>
      </c>
    </row>
  </sheetData>
  <mergeCells count="10">
    <mergeCell ref="C7:C9"/>
    <mergeCell ref="A10:A11"/>
    <mergeCell ref="A12:A13"/>
    <mergeCell ref="A14:A15"/>
    <mergeCell ref="A1:B4"/>
    <mergeCell ref="A17:A18"/>
    <mergeCell ref="A21:A22"/>
    <mergeCell ref="A23:A24"/>
    <mergeCell ref="A7:A9"/>
    <mergeCell ref="B7:B9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5839A515CA148AA5A3E1CDF79484E" ma:contentTypeVersion="9" ma:contentTypeDescription="Create a new document." ma:contentTypeScope="" ma:versionID="e068a163225c0499869c528dc91d9381">
  <xsd:schema xmlns:xsd="http://www.w3.org/2001/XMLSchema" xmlns:xs="http://www.w3.org/2001/XMLSchema" xmlns:p="http://schemas.microsoft.com/office/2006/metadata/properties" xmlns:ns1="http://schemas.microsoft.com/sharepoint/v3" xmlns:ns2="e59f918f-0f86-4ad2-9273-6ec6592addeb" xmlns:ns4="http://projekti.borzen.si/eis/sp" xmlns:ns5="http://schemas.microsoft.com/sharepoint/v4" targetNamespace="http://schemas.microsoft.com/office/2006/metadata/properties" ma:root="true" ma:fieldsID="d1775ae1f40efeafff0aba3b59bc38e4" ns1:_="" ns2:_="" ns4:_="" ns5:_="">
    <xsd:import namespace="http://schemas.microsoft.com/sharepoint/v3"/>
    <xsd:import namespace="e59f918f-0f86-4ad2-9273-6ec6592addeb"/>
    <xsd:import namespace="http://projekti.borzen.si/eis/sp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Odhodna_x0020_pošta" minOccurs="0"/>
                <xsd:element ref="ns2:Črtna_x0020_koda" minOccurs="0"/>
                <xsd:element ref="ns4:Datum_x0020_dokumenta" minOccurs="0"/>
                <xsd:element ref="ns2:DatumPodpisa" minOccurs="0"/>
                <xsd:element ref="ns4:Datum_x0020_pošiljke" minOccurs="0"/>
                <xsd:element ref="ns4:Datum_x0020_prejema" minOccurs="0"/>
                <xsd:element ref="ns2:Datum_x0020_vračila" minOccurs="0"/>
                <xsd:element ref="ns2:Datum_x0020_vročitve" minOccurs="0"/>
                <xsd:element ref="ns4:ID_x0020_dokumenta" minOccurs="0"/>
                <xsd:element ref="ns2:Kontakt_x0020_partnerja" minOccurs="0"/>
                <xsd:element ref="ns4:Odobritev" minOccurs="0"/>
                <xsd:element ref="ns2:Organizacijska_x0020_enota" minOccurs="0"/>
                <xsd:element ref="ns2:Partner" minOccurs="0"/>
                <xsd:element ref="ns2:Potrjevalci" minOccurs="0"/>
                <xsd:element ref="ns2:Pregledano" minOccurs="0"/>
                <xsd:element ref="ns2:Priloga" minOccurs="0"/>
                <xsd:element ref="ns2:StatusOdposlano" minOccurs="0"/>
                <xsd:element ref="ns2:TipOdpreme" minOccurs="0"/>
                <xsd:element ref="ns2:Veza" minOccurs="0"/>
                <xsd:element ref="ns2:WF_x0020_status" minOccurs="0"/>
                <xsd:element ref="ns2:Zadeva" minOccurs="0"/>
                <xsd:element ref="ns2:Zaposlen" minOccurs="0"/>
                <xsd:element ref="ns5:IconOverlay" minOccurs="0"/>
                <xsd:element ref="ns1:_vti_ItemDeclaredRecord" minOccurs="0"/>
                <xsd:element ref="ns1:_vti_ItemHoldRecordStatu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6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7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f918f-0f86-4ad2-9273-6ec6592adde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dhodna_x0020_pošta" ma:index="11" nillable="true" ma:displayName="Odhodna pošta" ma:default="0" ma:internalName="Odhodna_x0020_po_x0161_ta">
      <xsd:simpleType>
        <xsd:restriction base="dms:Boolean"/>
      </xsd:simpleType>
    </xsd:element>
    <xsd:element name="Črtna_x0020_koda" ma:index="13" nillable="true" ma:displayName="Črtna koda" ma:internalName="_x010c_rtna_x0020_koda">
      <xsd:simpleType>
        <xsd:restriction base="dms:Text">
          <xsd:maxLength value="255"/>
        </xsd:restriction>
      </xsd:simpleType>
    </xsd:element>
    <xsd:element name="DatumPodpisa" ma:index="15" nillable="true" ma:displayName="Datum podpisa" ma:format="DateOnly" ma:internalName="DatumPodpisa">
      <xsd:simpleType>
        <xsd:restriction base="dms:DateTime"/>
      </xsd:simpleType>
    </xsd:element>
    <xsd:element name="Datum_x0020_vračila" ma:index="18" nillable="true" ma:displayName="Datum vračila" ma:format="DateOnly" ma:internalName="Datum_x0020_vra_x010d_ila">
      <xsd:simpleType>
        <xsd:restriction base="dms:DateTime"/>
      </xsd:simpleType>
    </xsd:element>
    <xsd:element name="Datum_x0020_vročitve" ma:index="19" nillable="true" ma:displayName="Datum vročitve" ma:format="DateOnly" ma:internalName="Datum_x0020_vro_x010d_itve">
      <xsd:simpleType>
        <xsd:restriction base="dms:DateTime"/>
      </xsd:simpleType>
    </xsd:element>
    <xsd:element name="Kontakt_x0020_partnerja" ma:index="21" nillable="true" ma:displayName="Kontakt partnerja" ma:internalName="Kontakt_x0020_partnerja">
      <xsd:complexType>
        <xsd:simpleContent>
          <xsd:extension base="dms:BusinessDataPrimaryField">
            <xsd:attribute name="BdcField" type="xsd:string" fixed="NAZIV"/>
            <xsd:attribute name="RelatedFieldWssStaticName" type="xsd:string" fixed="PartnerKontakt_ID"/>
            <xsd:attribute name="SecondaryFieldBdcNames" type="xsd:string" fixed="0"/>
            <xsd:attribute name="SecondaryFieldsWssStaticNames" type="xsd:string" fixed="0"/>
            <xsd:attribute name="SystemInstance" type="xsd:string" fixed="EIS_EDW_MDM"/>
            <xsd:attribute name="EntityNamespace" type="xsd:string" fixed="http://projekti.borzen.si/eis/"/>
            <xsd:attribute name="EntityName" type="xsd:string" fixed="PartnerKontakt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Organizacijska_x0020_enota" ma:index="23" nillable="true" ma:displayName="Organizacijska enota" ma:internalName="Organizacijska_x0020_enota">
      <xsd:complexType>
        <xsd:simpleContent>
          <xsd:extension base="dms:BusinessDataPrimaryField">
            <xsd:attribute name="BdcField" type="xsd:string" fixed="ORG_ENOTA_NAZIV"/>
            <xsd:attribute name="RelatedFieldWssStaticName" type="xsd:string" fixed="OrgEnota_ID"/>
            <xsd:attribute name="SecondaryFieldBdcNames" type="xsd:string" fixed="0"/>
            <xsd:attribute name="SecondaryFieldsWssStaticNames" type="xsd:string" fixed="0"/>
            <xsd:attribute name="SystemInstance" type="xsd:string" fixed="EIS_EDW_MDM"/>
            <xsd:attribute name="EntityNamespace" type="xsd:string" fixed="http://projekti.borzen.si/eis/"/>
            <xsd:attribute name="EntityName" type="xsd:string" fixed="OrgEnota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Partner" ma:index="24" nillable="true" ma:displayName="Partner" ma:internalName="Partner">
      <xsd:complexType>
        <xsd:simpleContent>
          <xsd:extension base="dms:BusinessDataPrimaryField">
            <xsd:attribute name="BdcField" type="xsd:string" fixed="VRSTA_GORIVA_ID"/>
            <xsd:attribute name="RelatedFieldWssStaticName" type="xsd:string" fixed="VrstaGoriva_ID"/>
            <xsd:attribute name="SecondaryFieldBdcNames" type="xsd:string" fixed="0"/>
            <xsd:attribute name="SecondaryFieldsWssStaticNames" type="xsd:string" fixed="0"/>
            <xsd:attribute name="SystemInstance" type="xsd:string" fixed="EIS_EDW_MDM"/>
            <xsd:attribute name="EntityNamespace" type="xsd:string" fixed="http://projekti.borzen.si/eis"/>
            <xsd:attribute name="EntityName" type="xsd:string" fixed="VrstaGoriva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Potrjevalci" ma:index="25" nillable="true" ma:displayName="Potrjevalci" ma:description="Seznam oseb, ki potrjujejo dokument." ma:internalName="Potrjevalci">
      <xsd:simpleType>
        <xsd:restriction base="dms:Text">
          <xsd:maxLength value="255"/>
        </xsd:restriction>
      </xsd:simpleType>
    </xsd:element>
    <xsd:element name="Pregledano" ma:index="26" nillable="true" ma:displayName="Pregledano" ma:default="0" ma:description="Potrjen pregled dokumenta." ma:internalName="Pregledano">
      <xsd:simpleType>
        <xsd:restriction base="dms:Boolean"/>
      </xsd:simpleType>
    </xsd:element>
    <xsd:element name="Priloga" ma:index="27" nillable="true" ma:displayName="Priloga" ma:internalName="Priloga">
      <xsd:simpleType>
        <xsd:restriction base="dms:Text">
          <xsd:maxLength value="255"/>
        </xsd:restriction>
      </xsd:simpleType>
    </xsd:element>
    <xsd:element name="StatusOdposlano" ma:index="28" nillable="true" ma:displayName="Status pošiljke" ma:default="OSNUTEK" ma:format="Dropdown" ma:internalName="StatusOdposlano" ma:readOnly="false">
      <xsd:simpleType>
        <xsd:restriction base="dms:Choice">
          <xsd:enumeration value="OSNUTEK"/>
          <xsd:enumeration value="V USKLAJEVANJU"/>
          <xsd:enumeration value="USKLAJEN"/>
          <xsd:enumeration value="V POTRJEVANJU"/>
          <xsd:enumeration value="POTRJEN"/>
          <xsd:enumeration value="V SPREJEMNI PISARNI"/>
          <xsd:enumeration value="NATISNJENO"/>
          <xsd:enumeration value="PODPISAN"/>
          <xsd:enumeration value="POSLAN"/>
          <xsd:enumeration value="VROČEN (za ZUP in AR)"/>
          <xsd:enumeration value="VRNJEN DOKUMENT"/>
          <xsd:enumeration value="VRNJENA POŠILJKA"/>
        </xsd:restriction>
      </xsd:simpleType>
    </xsd:element>
    <xsd:element name="TipOdpreme" ma:index="29" nillable="true" ma:displayName="Tip pošiljke" ma:default="NAVADNA" ma:format="Dropdown" ma:internalName="TipOdpreme" ma:readOnly="false">
      <xsd:simpleType>
        <xsd:restriction base="dms:Choice">
          <xsd:enumeration value="NAVADNA"/>
          <xsd:enumeration value="PRIPOROČENA (R)"/>
          <xsd:enumeration value="PRIPOROČENA S POVRATNICO (AR)"/>
          <xsd:enumeration value="ZUP"/>
          <xsd:enumeration value="FAX"/>
          <xsd:enumeration value="eMAIL"/>
          <xsd:enumeration value="OSEBNO"/>
          <xsd:enumeration value="INTERNO"/>
          <xsd:enumeration value="PAKETNO POŠILJANJE"/>
        </xsd:restriction>
      </xsd:simpleType>
    </xsd:element>
    <xsd:element name="Veza" ma:index="30" nillable="true" ma:displayName="Veza" ma:internalName="Veza">
      <xsd:simpleType>
        <xsd:restriction base="dms:Text">
          <xsd:maxLength value="255"/>
        </xsd:restriction>
      </xsd:simpleType>
    </xsd:element>
    <xsd:element name="WF_x0020_status" ma:index="31" nillable="true" ma:displayName="WF status" ma:internalName="WF_x0020_status">
      <xsd:simpleType>
        <xsd:restriction base="dms:Text">
          <xsd:maxLength value="255"/>
        </xsd:restriction>
      </xsd:simpleType>
    </xsd:element>
    <xsd:element name="Zadeva" ma:index="32" nillable="true" ma:displayName="Zadeva" ma:internalName="Zadeva">
      <xsd:simpleType>
        <xsd:restriction base="dms:Text">
          <xsd:maxLength value="255"/>
        </xsd:restriction>
      </xsd:simpleType>
    </xsd:element>
    <xsd:element name="Zaposlen" ma:index="33" nillable="true" ma:displayName="Zaposleni" ma:internalName="Zaposlen">
      <xsd:complexType>
        <xsd:simpleContent>
          <xsd:extension base="dms:BusinessDataPrimaryField">
            <xsd:attribute name="BdcField" type="xsd:string" fixed="PRIIMEK"/>
            <xsd:attribute name="RelatedFieldWssStaticName" type="xsd:string" fixed="Zaposlen_ID"/>
            <xsd:attribute name="SecondaryFieldBdcNames" type="xsd:string" fixed="0"/>
            <xsd:attribute name="SecondaryFieldsWssStaticNames" type="xsd:string" fixed="0"/>
            <xsd:attribute name="SystemInstance" type="xsd:string" fixed="EIS_EDW_MDM"/>
            <xsd:attribute name="EntityNamespace" type="xsd:string" fixed="http://projekti.borzen.si/eis/"/>
            <xsd:attribute name="EntityName" type="xsd:string" fixed="Zaposlen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SharedWithUsers" ma:index="3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projekti.borzen.si/eis/sp" elementFormDefault="qualified">
    <xsd:import namespace="http://schemas.microsoft.com/office/2006/documentManagement/types"/>
    <xsd:import namespace="http://schemas.microsoft.com/office/infopath/2007/PartnerControls"/>
    <xsd:element name="Datum_x0020_dokumenta" ma:index="14" nillable="true" ma:displayName="Datum dokumenta" ma:internalName="Datum_x0020_dokumenta">
      <xsd:simpleType>
        <xsd:restriction base="dms:DateTime"/>
      </xsd:simpleType>
    </xsd:element>
    <xsd:element name="Datum_x0020_pošiljke" ma:index="16" nillable="true" ma:displayName="Datum pošiljke" ma:internalName="Datum_x0020_po_x0161_iljke">
      <xsd:simpleType>
        <xsd:restriction base="dms:DateTime"/>
      </xsd:simpleType>
    </xsd:element>
    <xsd:element name="Datum_x0020_prejema" ma:index="17" nillable="true" ma:displayName="Datum prejema" ma:internalName="Datum_x0020_prejema">
      <xsd:simpleType>
        <xsd:restriction base="dms:DateTime"/>
      </xsd:simpleType>
    </xsd:element>
    <xsd:element name="ID_x0020_dokumenta" ma:index="20" nillable="true" ma:displayName="ID dokumenta" ma:internalName="ID_x0020_dokumenta">
      <xsd:simpleType>
        <xsd:restriction base="dms:Number"/>
      </xsd:simpleType>
    </xsd:element>
    <xsd:element name="Odobritev" ma:index="22" nillable="true" ma:displayName="Odobritev" ma:internalName="Odobritev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adeva xmlns="e59f918f-0f86-4ad2-9273-6ec6592addeb" xsi:nil="true"/>
    <Potrjevalci xmlns="e59f918f-0f86-4ad2-9273-6ec6592addeb" xsi:nil="true"/>
    <Odhodna_x0020_pošta xmlns="e59f918f-0f86-4ad2-9273-6ec6592addeb">false</Odhodna_x0020_pošta>
    <ID_x0020_dokumenta xmlns="http://projekti.borzen.si/eis/sp" xsi:nil="true"/>
    <Partner xmlns="e59f918f-0f86-4ad2-9273-6ec6592addeb" xsi:nil="true" Resolved="true"/>
    <Priloga xmlns="e59f918f-0f86-4ad2-9273-6ec6592addeb" xsi:nil="true"/>
    <Datum_x0020_dokumenta xmlns="http://projekti.borzen.si/eis/sp" xsi:nil="true"/>
    <Datum_x0020_vračila xmlns="e59f918f-0f86-4ad2-9273-6ec6592addeb" xsi:nil="true"/>
    <Organizacijska_x0020_enota xmlns="e59f918f-0f86-4ad2-9273-6ec6592addeb" xsi:nil="true" Resolved="true"/>
    <IconOverlay xmlns="http://schemas.microsoft.com/sharepoint/v4" xsi:nil="true"/>
    <TipOdpreme xmlns="e59f918f-0f86-4ad2-9273-6ec6592addeb">NAVADNA</TipOdpreme>
    <Zaposlen xmlns="e59f918f-0f86-4ad2-9273-6ec6592addeb" xsi:nil="true" Resolved="true"/>
    <Datum_x0020_pošiljke xmlns="http://projekti.borzen.si/eis/sp" xsi:nil="true"/>
    <Datum_x0020_prejema xmlns="http://projekti.borzen.si/eis/sp" xsi:nil="true"/>
    <Odobritev xmlns="http://projekti.borzen.si/eis/sp">false</Odobritev>
    <WF_x0020_status xmlns="e59f918f-0f86-4ad2-9273-6ec6592addeb" xsi:nil="true"/>
    <DatumPodpisa xmlns="e59f918f-0f86-4ad2-9273-6ec6592addeb" xsi:nil="true"/>
    <StatusOdposlano xmlns="e59f918f-0f86-4ad2-9273-6ec6592addeb">OSNUTEK</StatusOdposlano>
    <Datum_x0020_vročitve xmlns="e59f918f-0f86-4ad2-9273-6ec6592addeb" xsi:nil="true"/>
    <Kontakt_x0020_partnerja xmlns="e59f918f-0f86-4ad2-9273-6ec6592addeb" xsi:nil="true" Resolved="true"/>
    <Pregledano xmlns="e59f918f-0f86-4ad2-9273-6ec6592addeb">false</Pregledano>
    <Veza xmlns="e59f918f-0f86-4ad2-9273-6ec6592addeb" xsi:nil="true"/>
    <Črtna_x0020_koda xmlns="e59f918f-0f86-4ad2-9273-6ec6592addeb" xsi:nil="true"/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838784-7A57-4B5C-B80E-B615E193E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59f918f-0f86-4ad2-9273-6ec6592addeb"/>
    <ds:schemaRef ds:uri="http://projekti.borzen.si/eis/sp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10D228-6F41-4360-8AAB-FAA2990F39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F14D2-1C1C-4407-8710-189DF69CBD8F}">
  <ds:schemaRefs>
    <ds:schemaRef ds:uri="http://schemas.microsoft.com/office/2006/metadata/properties"/>
    <ds:schemaRef ds:uri="http://schemas.microsoft.com/office/infopath/2007/PartnerControls"/>
    <ds:schemaRef ds:uri="e59f918f-0f86-4ad2-9273-6ec6592addeb"/>
    <ds:schemaRef ds:uri="http://projekti.borzen.si/eis/sp"/>
    <ds:schemaRef ds:uri="http://schemas.microsoft.com/sharepoint/v4"/>
  </ds:schemaRefs>
</ds:datastoreItem>
</file>

<file path=customXml/itemProps4.xml><?xml version="1.0" encoding="utf-8"?>
<ds:datastoreItem xmlns:ds="http://schemas.openxmlformats.org/officeDocument/2006/customXml" ds:itemID="{2E8170E9-52FB-455D-8EEC-12440D044BF5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F41180B3-FE2F-466A-80F1-8B476399AE7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2</vt:i4>
      </vt:variant>
    </vt:vector>
  </HeadingPairs>
  <TitlesOfParts>
    <vt:vector size="7" baseType="lpstr">
      <vt:lpstr>POJASNILO</vt:lpstr>
      <vt:lpstr>Nova shema 2010-&gt;</vt:lpstr>
      <vt:lpstr>Stara shema 2009-2011</vt:lpstr>
      <vt:lpstr>Šifrant - nov sistem</vt:lpstr>
      <vt:lpstr>Šifrant - star sistem</vt:lpstr>
      <vt:lpstr>Graf - število</vt:lpstr>
      <vt:lpstr>Graf - moč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 Shema pregled - stevila in moci</dc:title>
  <dc:creator>Borut Rajer</dc:creator>
  <cp:lastModifiedBy>Neža Rozman</cp:lastModifiedBy>
  <dcterms:created xsi:type="dcterms:W3CDTF">2013-07-11T12:29:51Z</dcterms:created>
  <dcterms:modified xsi:type="dcterms:W3CDTF">2026-07-22T08:28:53Z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dročje">
    <vt:lpwstr>;#Mesečna poročila;#</vt:lpwstr>
  </property>
  <property fmtid="{D5CDD505-2E9C-101B-9397-08002B2CF9AE}" pid="3" name="_dlc_DocId">
    <vt:lpwstr>IZHOD-725-495</vt:lpwstr>
  </property>
  <property fmtid="{D5CDD505-2E9C-101B-9397-08002B2CF9AE}" pid="4" name="_dlc_DocIdItemGuid">
    <vt:lpwstr>52e9c7df-223f-4c86-86c8-7d06a643f318</vt:lpwstr>
  </property>
  <property fmtid="{D5CDD505-2E9C-101B-9397-08002B2CF9AE}" pid="5" name="_dlc_DocIdUrl">
    <vt:lpwstr>https://eis.borzen.local/SORR/_layouts/15/DocIdRedir.aspx?ID=IZHOD-725-495, IZHOD-725-495</vt:lpwstr>
  </property>
  <property fmtid="{D5CDD505-2E9C-101B-9397-08002B2CF9AE}" pid="6" name="VrstaGoriva_ID">
    <vt:lpwstr/>
  </property>
  <property fmtid="{D5CDD505-2E9C-101B-9397-08002B2CF9AE}" pid="7" name="PartnerKontakt_ID">
    <vt:lpwstr/>
  </property>
  <property fmtid="{D5CDD505-2E9C-101B-9397-08002B2CF9AE}" pid="8" name="OrgEnota_ID">
    <vt:lpwstr/>
  </property>
  <property fmtid="{D5CDD505-2E9C-101B-9397-08002B2CF9AE}" pid="9" name="Zaposlen_ID">
    <vt:lpwstr/>
  </property>
  <property fmtid="{D5CDD505-2E9C-101B-9397-08002B2CF9AE}" pid="10" name="MSIP_Label_fa1be3a2-0b6d-486d-91d5-be5fc2b51253_Enabled">
    <vt:lpwstr>true</vt:lpwstr>
  </property>
  <property fmtid="{D5CDD505-2E9C-101B-9397-08002B2CF9AE}" pid="11" name="MSIP_Label_fa1be3a2-0b6d-486d-91d5-be5fc2b51253_SetDate">
    <vt:lpwstr>2026-07-20T11:57:54Z</vt:lpwstr>
  </property>
  <property fmtid="{D5CDD505-2E9C-101B-9397-08002B2CF9AE}" pid="12" name="MSIP_Label_fa1be3a2-0b6d-486d-91d5-be5fc2b51253_Method">
    <vt:lpwstr>Privileged</vt:lpwstr>
  </property>
  <property fmtid="{D5CDD505-2E9C-101B-9397-08002B2CF9AE}" pid="13" name="MSIP_Label_fa1be3a2-0b6d-486d-91d5-be5fc2b51253_Name">
    <vt:lpwstr>Zaupno</vt:lpwstr>
  </property>
  <property fmtid="{D5CDD505-2E9C-101B-9397-08002B2CF9AE}" pid="14" name="MSIP_Label_fa1be3a2-0b6d-486d-91d5-be5fc2b51253_SiteId">
    <vt:lpwstr>8d05b656-5ced-407f-8cc4-182bc3a1bb7b</vt:lpwstr>
  </property>
  <property fmtid="{D5CDD505-2E9C-101B-9397-08002B2CF9AE}" pid="15" name="MSIP_Label_fa1be3a2-0b6d-486d-91d5-be5fc2b51253_ActionId">
    <vt:lpwstr>e7db98f5-02ee-4b81-979c-78da127469d1</vt:lpwstr>
  </property>
  <property fmtid="{D5CDD505-2E9C-101B-9397-08002B2CF9AE}" pid="16" name="MSIP_Label_fa1be3a2-0b6d-486d-91d5-be5fc2b51253_ContentBits">
    <vt:lpwstr>0</vt:lpwstr>
  </property>
  <property fmtid="{D5CDD505-2E9C-101B-9397-08002B2CF9AE}" pid="17" name="MSIP_Label_fa1be3a2-0b6d-486d-91d5-be5fc2b51253_Tag">
    <vt:lpwstr>10, 0, 1, 1</vt:lpwstr>
  </property>
</Properties>
</file>